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OVO\RAČUNOVODSTVO\Proračun\Izvršenje proračuna\"/>
    </mc:Choice>
  </mc:AlternateContent>
  <bookViews>
    <workbookView xWindow="0" yWindow="0" windowWidth="24000" windowHeight="9735"/>
  </bookViews>
  <sheets>
    <sheet name="01.01.- 31.12.2022." sheetId="21" r:id="rId1"/>
  </sheets>
  <definedNames>
    <definedName name="_xlnm.Print_Area" localSheetId="0">'01.01.- 31.12.2022.'!$A$1:$F$94</definedName>
    <definedName name="_xlnm.Print_Titles" localSheetId="0">'01.01.- 31.12.2022.'!$4:$5</definedName>
  </definedNames>
  <calcPr calcId="162913"/>
</workbook>
</file>

<file path=xl/calcChain.xml><?xml version="1.0" encoding="utf-8"?>
<calcChain xmlns="http://schemas.openxmlformats.org/spreadsheetml/2006/main">
  <c r="E89" i="21" l="1"/>
  <c r="E84" i="21"/>
  <c r="E83" i="21"/>
  <c r="E82" i="21"/>
  <c r="E80" i="21"/>
  <c r="E78" i="21"/>
  <c r="E76" i="21"/>
  <c r="E75" i="21"/>
  <c r="E74" i="21"/>
  <c r="E73" i="21"/>
  <c r="E72" i="21"/>
  <c r="E71" i="21"/>
  <c r="E69" i="21"/>
  <c r="E67" i="21"/>
  <c r="E62" i="21"/>
  <c r="E60" i="21"/>
  <c r="E58" i="21"/>
  <c r="D93" i="21"/>
  <c r="C93" i="21"/>
  <c r="B93" i="21"/>
  <c r="D91" i="21"/>
  <c r="C91" i="21"/>
  <c r="B91" i="21"/>
  <c r="D86" i="21"/>
  <c r="C86" i="21"/>
  <c r="B86" i="21"/>
  <c r="E53" i="21"/>
  <c r="E49" i="21"/>
  <c r="E48" i="21"/>
  <c r="E39" i="21"/>
  <c r="E31" i="21"/>
  <c r="E29" i="21"/>
  <c r="E25" i="21"/>
  <c r="E10" i="21"/>
  <c r="E8" i="21" l="1"/>
  <c r="E7" i="21"/>
  <c r="D64" i="21" l="1"/>
  <c r="C64" i="21"/>
  <c r="B64" i="21"/>
  <c r="D92" i="21"/>
  <c r="C92" i="21"/>
  <c r="B92" i="21"/>
  <c r="B55" i="21"/>
  <c r="C56" i="21"/>
  <c r="B56" i="21"/>
  <c r="C52" i="21"/>
  <c r="B52" i="21"/>
  <c r="F54" i="21"/>
  <c r="F55" i="21" s="1"/>
  <c r="E54" i="21"/>
  <c r="E55" i="21" s="1"/>
  <c r="D54" i="21"/>
  <c r="D55" i="21" s="1"/>
  <c r="C54" i="21"/>
  <c r="C55" i="21" s="1"/>
  <c r="B54" i="21"/>
  <c r="D89" i="21"/>
  <c r="D84" i="21"/>
  <c r="D83" i="21"/>
  <c r="D82" i="21"/>
  <c r="D80" i="21"/>
  <c r="D78" i="21"/>
  <c r="D76" i="21"/>
  <c r="D75" i="21"/>
  <c r="D74" i="21"/>
  <c r="D73" i="21"/>
  <c r="D72" i="21"/>
  <c r="D71" i="21"/>
  <c r="D69" i="21"/>
  <c r="D67" i="21"/>
  <c r="D60" i="21"/>
  <c r="D50" i="21"/>
  <c r="E50" i="21" s="1"/>
  <c r="D47" i="21"/>
  <c r="E47" i="21" s="1"/>
  <c r="D45" i="21"/>
  <c r="E45" i="21" s="1"/>
  <c r="D44" i="21"/>
  <c r="E44" i="21" s="1"/>
  <c r="D43" i="21"/>
  <c r="E43" i="21" s="1"/>
  <c r="D41" i="21"/>
  <c r="E41" i="21" s="1"/>
  <c r="D40" i="21"/>
  <c r="E40" i="21" s="1"/>
  <c r="D38" i="21"/>
  <c r="E38" i="21" s="1"/>
  <c r="D37" i="21"/>
  <c r="E37" i="21" s="1"/>
  <c r="D36" i="21"/>
  <c r="E36" i="21" s="1"/>
  <c r="D34" i="21"/>
  <c r="E34" i="21" s="1"/>
  <c r="D32" i="21"/>
  <c r="E32" i="21" s="1"/>
  <c r="D30" i="21"/>
  <c r="E30" i="21" s="1"/>
  <c r="D28" i="21"/>
  <c r="E28" i="21" s="1"/>
  <c r="D27" i="21"/>
  <c r="E27" i="21" s="1"/>
  <c r="D26" i="21"/>
  <c r="E26" i="21" s="1"/>
  <c r="D24" i="21"/>
  <c r="E24" i="21" s="1"/>
  <c r="D22" i="21"/>
  <c r="E22" i="21" s="1"/>
  <c r="D21" i="21"/>
  <c r="E21" i="21" s="1"/>
  <c r="D20" i="21"/>
  <c r="E20" i="21" s="1"/>
  <c r="D19" i="21"/>
  <c r="E19" i="21" s="1"/>
  <c r="D17" i="21"/>
  <c r="E17" i="21" s="1"/>
  <c r="D16" i="21"/>
  <c r="E16" i="21" s="1"/>
  <c r="D15" i="21"/>
  <c r="E15" i="21" s="1"/>
  <c r="D13" i="21"/>
  <c r="E13" i="21" s="1"/>
  <c r="D12" i="21"/>
  <c r="E12" i="21" s="1"/>
  <c r="D10" i="21"/>
  <c r="D8" i="21"/>
  <c r="D7" i="21"/>
  <c r="B11" i="21" l="1"/>
  <c r="C9" i="21" l="1"/>
  <c r="C11" i="21"/>
  <c r="C14" i="21"/>
  <c r="C18" i="21"/>
  <c r="C23" i="21"/>
  <c r="C33" i="21"/>
  <c r="C35" i="21"/>
  <c r="C42" i="21"/>
  <c r="C46" i="21"/>
  <c r="C51" i="21"/>
  <c r="C59" i="21"/>
  <c r="C61" i="21"/>
  <c r="C63" i="21"/>
  <c r="C68" i="21"/>
  <c r="C70" i="21"/>
  <c r="C77" i="21"/>
  <c r="C79" i="21"/>
  <c r="C81" i="21"/>
  <c r="C85" i="21"/>
  <c r="C90" i="21"/>
  <c r="C65" i="21" l="1"/>
  <c r="C87" i="21"/>
  <c r="E9" i="21"/>
  <c r="E11" i="21"/>
  <c r="E14" i="21"/>
  <c r="E18" i="21"/>
  <c r="E23" i="21"/>
  <c r="E33" i="21"/>
  <c r="E35" i="21"/>
  <c r="E42" i="21"/>
  <c r="E46" i="21"/>
  <c r="E51" i="21"/>
  <c r="E59" i="21"/>
  <c r="E61" i="21"/>
  <c r="E63" i="21"/>
  <c r="E68" i="21"/>
  <c r="E70" i="21"/>
  <c r="E77" i="21"/>
  <c r="E79" i="21"/>
  <c r="E81" i="21"/>
  <c r="E85" i="21"/>
  <c r="E90" i="21"/>
  <c r="F70" i="21"/>
  <c r="E91" i="21" l="1"/>
  <c r="E92" i="21"/>
  <c r="E64" i="21"/>
  <c r="E86" i="21"/>
  <c r="E52" i="21"/>
  <c r="E56" i="21" s="1"/>
  <c r="E65" i="21"/>
  <c r="E87" i="21"/>
  <c r="D42" i="21"/>
  <c r="F42" i="21"/>
  <c r="B42" i="21"/>
  <c r="E93" i="21" l="1"/>
  <c r="D81" i="21"/>
  <c r="F81" i="21"/>
  <c r="D90" i="21"/>
  <c r="F90" i="21"/>
  <c r="B90" i="21"/>
  <c r="D77" i="21"/>
  <c r="F77" i="21"/>
  <c r="D85" i="21"/>
  <c r="F85" i="21"/>
  <c r="B85" i="21"/>
  <c r="B81" i="21"/>
  <c r="D79" i="21"/>
  <c r="F79" i="21"/>
  <c r="B79" i="21"/>
  <c r="B77" i="21"/>
  <c r="D70" i="21"/>
  <c r="D68" i="21"/>
  <c r="F68" i="21"/>
  <c r="B70" i="21"/>
  <c r="B68" i="21"/>
  <c r="F91" i="21" l="1"/>
  <c r="F92" i="21"/>
  <c r="F86" i="21"/>
  <c r="F87" i="21"/>
  <c r="B87" i="21"/>
  <c r="D87" i="21"/>
  <c r="F46" i="21"/>
  <c r="B46" i="21"/>
  <c r="D23" i="21"/>
  <c r="B23" i="21"/>
  <c r="B18" i="21"/>
  <c r="D63" i="21"/>
  <c r="B63" i="21"/>
  <c r="F63" i="21"/>
  <c r="D61" i="21"/>
  <c r="B61" i="21"/>
  <c r="F61" i="21"/>
  <c r="D59" i="21"/>
  <c r="B59" i="21"/>
  <c r="D51" i="21"/>
  <c r="B51" i="21"/>
  <c r="D46" i="21"/>
  <c r="D35" i="21"/>
  <c r="B35" i="21"/>
  <c r="D33" i="21"/>
  <c r="B33" i="21"/>
  <c r="F23" i="21"/>
  <c r="D18" i="21"/>
  <c r="D14" i="21"/>
  <c r="B14" i="21"/>
  <c r="F14" i="21"/>
  <c r="D11" i="21"/>
  <c r="F11" i="21"/>
  <c r="F9" i="21"/>
  <c r="D9" i="21"/>
  <c r="B9" i="21"/>
  <c r="D52" i="21" l="1"/>
  <c r="D56" i="21" s="1"/>
  <c r="B65" i="21"/>
  <c r="D65" i="21"/>
  <c r="F33" i="21"/>
  <c r="F51" i="21"/>
  <c r="F18" i="21"/>
  <c r="F59" i="21"/>
  <c r="F35" i="21"/>
  <c r="F64" i="21" l="1"/>
  <c r="F52" i="21"/>
  <c r="F65" i="21"/>
  <c r="F56" i="21" l="1"/>
  <c r="F93" i="21" l="1"/>
</calcChain>
</file>

<file path=xl/sharedStrings.xml><?xml version="1.0" encoding="utf-8"?>
<sst xmlns="http://schemas.openxmlformats.org/spreadsheetml/2006/main" count="101" uniqueCount="75">
  <si>
    <t>OPIS</t>
  </si>
  <si>
    <t>1.</t>
  </si>
  <si>
    <t>2.</t>
  </si>
  <si>
    <t>3.</t>
  </si>
  <si>
    <t>5.</t>
  </si>
  <si>
    <t>3113 PLAĆE ZA PREKOVREMENI RAD</t>
  </si>
  <si>
    <t>UKUPNO 312 OSTALI RASHODI ZA ZAPOSLENE</t>
  </si>
  <si>
    <t>3132 DOPRINOSI ZA OBVEZNO ZDRAVSTVENO OSIGURANJE</t>
  </si>
  <si>
    <t>3133 DOPRINOSI ZA OBVEZNO OSIGURANJE U SLUČAJU NEZAPOSLENOSTI</t>
  </si>
  <si>
    <t>UKUPNO 313 DOPRINOSI NA PLAĆE</t>
  </si>
  <si>
    <t>3211 SLUŽBENA PUTOVANJA</t>
  </si>
  <si>
    <t>3212 NAKNADE ZA PRIJEVOZ, ZA RAD NA TERENU I ODVOJENI ŽIVOT</t>
  </si>
  <si>
    <t>3213 STRUČNO USAVRŠAVANJE ZAPOSLENIKA</t>
  </si>
  <si>
    <t>UKUPNO 321 NAKNADE TROŠKOVA ZAPOSLENIMA</t>
  </si>
  <si>
    <t>3221 UREDSKI MATERIJAL I  OSTALI MATERIJALNI RASHODI</t>
  </si>
  <si>
    <t>3223 ENERGIJA</t>
  </si>
  <si>
    <t>3224 MATERIJAL I DIJELOVI ZA TEKUĆE I INVESTICIJSKO ODRŽAVANJE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</si>
  <si>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</si>
  <si>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</si>
  <si>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</si>
  <si>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</si>
  <si>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</si>
  <si>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</si>
  <si>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</si>
  <si>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</si>
  <si>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</si>
  <si>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UKUPNO 323 RASHODI ZA USLUGE</t>
  </si>
  <si>
    <t xml:space="preserve">3241 NAKNADE TROŠKOVA OSOBAMA IZVAN RADNOG ODNOSA  </t>
  </si>
  <si>
    <t>UKUPNO 324 NAKNADE TROŠKOVA OSOBAMA IZVAN RADNOG ODNOSA</t>
  </si>
  <si>
    <t>3291 NAKNADE ZA RAD PREDSTAVNIČKIH I IZVRŠNIH TIJELA, POVJERENSTAVA I SLIČNO</t>
  </si>
  <si>
    <t>3292 PREMIJE OSIGURANJA</t>
  </si>
  <si>
    <t>3293 REPREZENTACIJA</t>
  </si>
  <si>
    <t>3299 OSTALI NESPOMENUTI RASHODI POSLOVANJA</t>
  </si>
  <si>
    <t>UKUPNO 329 OSTALI NESPOMENUTI RASHODI POSLOVANJA</t>
  </si>
  <si>
    <t>3431 BANKARSKE USLUGE I USLUGE PLATNOG PROMETA</t>
  </si>
  <si>
    <t>3433 ZATEZNE KAMATE</t>
  </si>
  <si>
    <t>UKUPNO 343 OSTALI FINANCIJSKI RASHODI</t>
  </si>
  <si>
    <t>4221 UREDSKA OPREMA I NAMJEŠTAJ</t>
  </si>
  <si>
    <t>4222 KOMUNIKACIJSKA OPREMA</t>
  </si>
  <si>
    <t>4223 OPREMA ZA ODRŽAVANJE I ZAŠTITU</t>
  </si>
  <si>
    <t>4227 UREĐAJI, STROJEVI I OPREMA ZA OSTALE NAMJENE</t>
  </si>
  <si>
    <t>UKUPNO 422 POSTROJENJA I OPREMA</t>
  </si>
  <si>
    <t>4123 LICENCE</t>
  </si>
  <si>
    <t>UKUPNO 412 NEMATERIJALNA IMOVINA</t>
  </si>
  <si>
    <t>4262 ULAGANJA U RAČUNALNE PROGRAME</t>
  </si>
  <si>
    <t>UKUPNO 426 NEMATERIJALNA PRIOZVEDENA IMOVINA</t>
  </si>
  <si>
    <t>3225 SITNI INVENTAR I AUTO GUME</t>
  </si>
  <si>
    <t xml:space="preserve">SVEUKUPNO </t>
  </si>
  <si>
    <t>3294 ČLANARINE I NORME</t>
  </si>
  <si>
    <t>UKUPNO 311 PLAĆE (BRUTO)</t>
  </si>
  <si>
    <t xml:space="preserve">A 896 001 PROVEDBA IZBORA  </t>
  </si>
  <si>
    <t xml:space="preserve">3111 PLAĆE ZA REDOVAN RAD </t>
  </si>
  <si>
    <t xml:space="preserve">3121 OSTALI RASHODI ZA ZAPOSLENE </t>
  </si>
  <si>
    <t>3432 NEGATIVNE TEČAJNE RAZLIKE I RAZLIKE ZBOG PRIMJENE VALUTNE KLAUZULE</t>
  </si>
  <si>
    <t xml:space="preserve">UKUPNO 322 RASHODI ZA MATERIJAL I ENERGIJU </t>
  </si>
  <si>
    <t>UKUPNO 322 RASHODI ZA MATERIJAL ZA ENERGIJU</t>
  </si>
  <si>
    <t>3221 UREDSKI MATERIJAL I OSTALI MATERIJALNI RASHODI</t>
  </si>
  <si>
    <t>A896006 PROVEDBA REFERENDUMA</t>
  </si>
  <si>
    <t>3295 PRISTOJBE I NAKNADE</t>
  </si>
  <si>
    <t>012 05 DRŽAVNO IZBORNO POVJERENSTVO REPUBLIKE HRVATSKE</t>
  </si>
  <si>
    <t>IZVJEŠĆE O SREDSTVIMA I UTROŠKU SREDSTAVA OD 01.01. DO 31.12.2022.</t>
  </si>
  <si>
    <t>PLAN  2022.</t>
  </si>
  <si>
    <t>PLAN  2022. NAKON IZMJENA I DOPNA (LIPANJ)</t>
  </si>
  <si>
    <t>11 OPĆI PRIHODI I PRIMICI</t>
  </si>
  <si>
    <t>51 POMOĆI EU</t>
  </si>
  <si>
    <t>UKUPNO A 896002</t>
  </si>
  <si>
    <t xml:space="preserve">A 896002 ADMINISTRACIJA I UPRAVLJANJE  </t>
  </si>
  <si>
    <t xml:space="preserve">K 896003 INFORMATIZACIJA DRŽAVNOG IZBORNOG POVJERENSTVA REPUBLIKE HRVATSKE                                                                 </t>
  </si>
  <si>
    <t>UKUPNO K 896003</t>
  </si>
  <si>
    <t>UKUPNO  A896001</t>
  </si>
  <si>
    <t>UKUPNO  A896006</t>
  </si>
  <si>
    <t>4.</t>
  </si>
  <si>
    <t>PLAN  2022. NAKON IZMJENA I DOPUNA (STUDENI)</t>
  </si>
  <si>
    <t xml:space="preserve">KONAČNI PLAN 2022.                                </t>
  </si>
  <si>
    <t>IZVRŠENJE 
01.01. - 31.12.2022.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</si>
</sst>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5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</font>
    <font>
      <sz val="16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69">
    <xf numFmtId="0" fontId="0" fillId="0" borderId="0" xfId="0"/>
    <xf numFmtId="0" fontId="3" fillId="2" borderId="0" xfId="3" applyFont="1" applyFill="1" applyAlignment="1">
      <alignment horizontal="left"/>
    </xf>
    <xf numFmtId="0" fontId="3" fillId="0" borderId="0" xfId="3" applyFont="1" applyAlignment="1">
      <alignment horizontal="left"/>
    </xf>
    <xf numFmtId="0" fontId="3" fillId="2" borderId="0" xfId="3" applyFont="1" applyFill="1"/>
    <xf numFmtId="0" fontId="3" fillId="0" borderId="0" xfId="3" applyFont="1"/>
    <xf numFmtId="0" fontId="5" fillId="2" borderId="0" xfId="3" applyFont="1" applyFill="1"/>
    <xf numFmtId="0" fontId="5" fillId="3" borderId="0" xfId="3" applyFont="1" applyFill="1"/>
    <xf numFmtId="0" fontId="1" fillId="0" borderId="0" xfId="3"/>
    <xf numFmtId="4" fontId="1" fillId="0" borderId="0" xfId="3" applyNumberFormat="1"/>
    <xf numFmtId="4" fontId="6" fillId="0" borderId="0" xfId="3" applyNumberFormat="1" applyFont="1" applyBorder="1"/>
    <xf numFmtId="4" fontId="1" fillId="0" borderId="0" xfId="3" applyNumberFormat="1" applyFill="1" applyBorder="1"/>
    <xf numFmtId="4" fontId="1" fillId="0" borderId="0" xfId="3" applyNumberFormat="1" applyFill="1"/>
    <xf numFmtId="164" fontId="6" fillId="0" borderId="0" xfId="3" applyNumberFormat="1" applyFont="1"/>
    <xf numFmtId="0" fontId="6" fillId="0" borderId="0" xfId="3" applyFont="1"/>
    <xf numFmtId="0" fontId="1" fillId="0" borderId="0" xfId="3" applyFill="1" applyBorder="1"/>
    <xf numFmtId="0" fontId="1" fillId="0" borderId="0" xfId="3" applyFill="1"/>
    <xf numFmtId="0" fontId="7" fillId="0" borderId="0" xfId="3" applyFont="1" applyBorder="1"/>
    <xf numFmtId="0" fontId="6" fillId="0" borderId="0" xfId="3" applyFont="1" applyBorder="1"/>
    <xf numFmtId="164" fontId="6" fillId="0" borderId="0" xfId="3" applyNumberFormat="1" applyFont="1" applyBorder="1"/>
    <xf numFmtId="0" fontId="1" fillId="0" borderId="0" xfId="3" applyBorder="1"/>
    <xf numFmtId="0" fontId="2" fillId="0" borderId="0" xfId="3" applyFont="1" applyBorder="1" applyAlignment="1">
      <alignment horizontal="center" vertical="center"/>
    </xf>
    <xf numFmtId="4" fontId="6" fillId="0" borderId="0" xfId="3" applyNumberFormat="1" applyFont="1" applyBorder="1" applyAlignment="1">
      <alignment horizontal="right"/>
    </xf>
    <xf numFmtId="164" fontId="2" fillId="0" borderId="0" xfId="3" applyNumberFormat="1" applyFont="1" applyBorder="1" applyAlignment="1">
      <alignment horizontal="center" vertical="center"/>
    </xf>
    <xf numFmtId="0" fontId="8" fillId="2" borderId="0" xfId="3" applyFont="1" applyFill="1"/>
    <xf numFmtId="0" fontId="8" fillId="3" borderId="0" xfId="3" applyFont="1" applyFill="1"/>
    <xf numFmtId="0" fontId="3" fillId="0" borderId="0" xfId="3" applyFont="1" applyFill="1" applyBorder="1" applyAlignment="1">
      <alignment horizontal="left"/>
    </xf>
    <xf numFmtId="4" fontId="10" fillId="0" borderId="0" xfId="3" applyNumberFormat="1" applyFont="1" applyFill="1" applyBorder="1" applyAlignment="1">
      <alignment horizontal="left"/>
    </xf>
    <xf numFmtId="0" fontId="3" fillId="0" borderId="0" xfId="3" applyFont="1" applyFill="1" applyAlignment="1">
      <alignment horizontal="left"/>
    </xf>
    <xf numFmtId="0" fontId="3" fillId="0" borderId="0" xfId="3" applyFont="1" applyFill="1" applyBorder="1"/>
    <xf numFmtId="4" fontId="10" fillId="0" borderId="0" xfId="3" applyNumberFormat="1" applyFont="1" applyFill="1" applyBorder="1"/>
    <xf numFmtId="0" fontId="3" fillId="0" borderId="0" xfId="3" applyFont="1" applyFill="1"/>
    <xf numFmtId="0" fontId="8" fillId="0" borderId="0" xfId="3" applyFont="1" applyFill="1" applyBorder="1"/>
    <xf numFmtId="0" fontId="8" fillId="0" borderId="0" xfId="3" applyFont="1" applyFill="1"/>
    <xf numFmtId="0" fontId="5" fillId="0" borderId="0" xfId="3" applyFont="1" applyFill="1" applyBorder="1"/>
    <xf numFmtId="0" fontId="5" fillId="0" borderId="0" xfId="3" applyFont="1" applyFill="1"/>
    <xf numFmtId="4" fontId="5" fillId="0" borderId="0" xfId="3" applyNumberFormat="1" applyFont="1" applyFill="1" applyBorder="1"/>
    <xf numFmtId="0" fontId="4" fillId="0" borderId="0" xfId="3" applyFont="1" applyFill="1" applyBorder="1" applyAlignment="1">
      <alignment vertical="top"/>
    </xf>
    <xf numFmtId="4" fontId="4" fillId="0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4" fillId="2" borderId="0" xfId="3" applyFont="1" applyFill="1" applyAlignment="1">
      <alignment vertical="top"/>
    </xf>
    <xf numFmtId="0" fontId="4" fillId="0" borderId="0" xfId="3" applyFont="1" applyAlignment="1">
      <alignment vertical="top"/>
    </xf>
    <xf numFmtId="0" fontId="4" fillId="3" borderId="0" xfId="3" applyFont="1" applyFill="1" applyAlignment="1">
      <alignment vertical="top"/>
    </xf>
    <xf numFmtId="0" fontId="4" fillId="0" borderId="0" xfId="3" applyFont="1" applyBorder="1" applyAlignment="1">
      <alignment vertical="top"/>
    </xf>
    <xf numFmtId="4" fontId="5" fillId="0" borderId="0" xfId="3" applyNumberFormat="1" applyFont="1" applyFill="1" applyBorder="1" applyAlignment="1">
      <alignment vertical="top"/>
    </xf>
    <xf numFmtId="0" fontId="4" fillId="3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0" fontId="5" fillId="2" borderId="0" xfId="3" applyFont="1" applyFill="1" applyBorder="1" applyAlignment="1">
      <alignment vertical="top"/>
    </xf>
    <xf numFmtId="0" fontId="5" fillId="2" borderId="0" xfId="3" applyFont="1" applyFill="1" applyAlignment="1">
      <alignment vertical="top"/>
    </xf>
    <xf numFmtId="0" fontId="5" fillId="0" borderId="0" xfId="3" applyFont="1" applyAlignment="1">
      <alignment vertical="top"/>
    </xf>
    <xf numFmtId="0" fontId="5" fillId="3" borderId="0" xfId="3" applyFont="1" applyFill="1" applyAlignment="1">
      <alignment vertical="top"/>
    </xf>
    <xf numFmtId="0" fontId="5" fillId="0" borderId="0" xfId="3" applyFont="1" applyFill="1" applyAlignment="1">
      <alignment vertical="top"/>
    </xf>
    <xf numFmtId="0" fontId="4" fillId="2" borderId="8" xfId="3" applyFont="1" applyFill="1" applyBorder="1" applyAlignment="1">
      <alignment vertical="top"/>
    </xf>
    <xf numFmtId="0" fontId="4" fillId="2" borderId="6" xfId="3" applyFont="1" applyFill="1" applyBorder="1" applyAlignment="1">
      <alignment vertical="top"/>
    </xf>
    <xf numFmtId="0" fontId="4" fillId="0" borderId="6" xfId="3" applyFont="1" applyFill="1" applyBorder="1" applyAlignment="1">
      <alignment vertical="top"/>
    </xf>
    <xf numFmtId="0" fontId="4" fillId="2" borderId="9" xfId="3" applyFont="1" applyFill="1" applyBorder="1" applyAlignment="1">
      <alignment vertical="top"/>
    </xf>
    <xf numFmtId="0" fontId="4" fillId="3" borderId="9" xfId="3" applyFont="1" applyFill="1" applyBorder="1" applyAlignment="1">
      <alignment vertical="top"/>
    </xf>
    <xf numFmtId="0" fontId="5" fillId="2" borderId="9" xfId="3" applyFont="1" applyFill="1" applyBorder="1" applyAlignment="1">
      <alignment vertical="top"/>
    </xf>
    <xf numFmtId="0" fontId="5" fillId="0" borderId="9" xfId="3" applyFont="1" applyBorder="1" applyAlignment="1">
      <alignment vertical="top"/>
    </xf>
    <xf numFmtId="0" fontId="5" fillId="0" borderId="0" xfId="3" applyFont="1" applyBorder="1" applyAlignment="1">
      <alignment vertical="top"/>
    </xf>
    <xf numFmtId="0" fontId="5" fillId="0" borderId="6" xfId="3" applyFont="1" applyBorder="1" applyAlignment="1">
      <alignment vertical="top"/>
    </xf>
    <xf numFmtId="0" fontId="5" fillId="2" borderId="8" xfId="3" applyFont="1" applyFill="1" applyBorder="1" applyAlignment="1">
      <alignment vertical="top"/>
    </xf>
    <xf numFmtId="0" fontId="5" fillId="2" borderId="6" xfId="3" applyFont="1" applyFill="1" applyBorder="1" applyAlignment="1">
      <alignment vertical="top"/>
    </xf>
    <xf numFmtId="0" fontId="5" fillId="4" borderId="0" xfId="3" applyFont="1" applyFill="1" applyAlignment="1">
      <alignment vertical="top"/>
    </xf>
    <xf numFmtId="0" fontId="5" fillId="0" borderId="1" xfId="3" applyFont="1" applyFill="1" applyBorder="1" applyAlignment="1">
      <alignment horizontal="left" vertical="center"/>
    </xf>
    <xf numFmtId="0" fontId="5" fillId="0" borderId="6" xfId="3" applyFont="1" applyFill="1" applyBorder="1" applyAlignment="1">
      <alignment horizontal="left" vertical="center"/>
    </xf>
    <xf numFmtId="0" fontId="5" fillId="3" borderId="6" xfId="3" applyFont="1" applyFill="1" applyBorder="1" applyAlignment="1">
      <alignment horizontal="left" vertical="center"/>
    </xf>
    <xf numFmtId="0" fontId="5" fillId="0" borderId="6" xfId="3" applyFont="1" applyFill="1" applyBorder="1" applyAlignment="1">
      <alignment vertical="top"/>
    </xf>
    <xf numFmtId="0" fontId="4" fillId="2" borderId="10" xfId="3" applyFont="1" applyFill="1" applyBorder="1" applyAlignment="1">
      <alignment vertical="top"/>
    </xf>
    <xf numFmtId="0" fontId="4" fillId="2" borderId="7" xfId="3" applyFont="1" applyFill="1" applyBorder="1" applyAlignment="1">
      <alignment vertical="top"/>
    </xf>
    <xf numFmtId="0" fontId="4" fillId="3" borderId="7" xfId="3" applyFont="1" applyFill="1" applyBorder="1" applyAlignment="1">
      <alignment vertical="top"/>
    </xf>
    <xf numFmtId="0" fontId="4" fillId="0" borderId="6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4" fontId="5" fillId="0" borderId="0" xfId="3" applyNumberFormat="1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5" fillId="2" borderId="8" xfId="3" applyFont="1" applyFill="1" applyBorder="1" applyAlignment="1">
      <alignment horizontal="left" vertical="center"/>
    </xf>
    <xf numFmtId="0" fontId="5" fillId="2" borderId="6" xfId="3" applyFont="1" applyFill="1" applyBorder="1" applyAlignment="1">
      <alignment horizontal="left" vertical="center"/>
    </xf>
    <xf numFmtId="0" fontId="5" fillId="4" borderId="6" xfId="3" applyFont="1" applyFill="1" applyBorder="1" applyAlignment="1">
      <alignment vertical="top"/>
    </xf>
    <xf numFmtId="0" fontId="4" fillId="0" borderId="6" xfId="3" applyFont="1" applyBorder="1" applyAlignment="1">
      <alignment vertical="top"/>
    </xf>
    <xf numFmtId="0" fontId="5" fillId="2" borderId="11" xfId="3" applyFont="1" applyFill="1" applyBorder="1" applyAlignment="1">
      <alignment vertical="top"/>
    </xf>
    <xf numFmtId="0" fontId="5" fillId="2" borderId="1" xfId="3" applyFont="1" applyFill="1" applyBorder="1" applyAlignment="1">
      <alignment vertical="top"/>
    </xf>
    <xf numFmtId="0" fontId="5" fillId="3" borderId="1" xfId="3" applyFont="1" applyFill="1" applyBorder="1" applyAlignment="1">
      <alignment vertical="top"/>
    </xf>
    <xf numFmtId="0" fontId="4" fillId="3" borderId="6" xfId="3" applyFont="1" applyFill="1" applyBorder="1" applyAlignment="1">
      <alignment vertical="top"/>
    </xf>
    <xf numFmtId="0" fontId="4" fillId="0" borderId="7" xfId="3" applyFont="1" applyBorder="1" applyAlignment="1">
      <alignment vertical="top"/>
    </xf>
    <xf numFmtId="0" fontId="5" fillId="3" borderId="6" xfId="3" applyFont="1" applyFill="1" applyBorder="1" applyAlignment="1">
      <alignment vertical="top"/>
    </xf>
    <xf numFmtId="0" fontId="5" fillId="2" borderId="10" xfId="3" applyFont="1" applyFill="1" applyBorder="1" applyAlignment="1">
      <alignment vertical="top"/>
    </xf>
    <xf numFmtId="0" fontId="5" fillId="2" borderId="7" xfId="3" applyFont="1" applyFill="1" applyBorder="1" applyAlignment="1">
      <alignment vertical="top"/>
    </xf>
    <xf numFmtId="0" fontId="5" fillId="3" borderId="7" xfId="3" applyFont="1" applyFill="1" applyBorder="1" applyAlignment="1">
      <alignment vertical="top"/>
    </xf>
    <xf numFmtId="0" fontId="5" fillId="3" borderId="0" xfId="3" applyFont="1" applyFill="1" applyBorder="1" applyAlignment="1">
      <alignment vertical="top"/>
    </xf>
    <xf numFmtId="0" fontId="5" fillId="3" borderId="0" xfId="3" applyFont="1" applyFill="1" applyBorder="1"/>
    <xf numFmtId="0" fontId="5" fillId="0" borderId="0" xfId="3" applyFont="1" applyBorder="1"/>
    <xf numFmtId="4" fontId="5" fillId="0" borderId="0" xfId="3" applyNumberFormat="1" applyFont="1"/>
    <xf numFmtId="4" fontId="5" fillId="2" borderId="0" xfId="3" applyNumberFormat="1" applyFont="1" applyFill="1" applyBorder="1"/>
    <xf numFmtId="4" fontId="5" fillId="2" borderId="0" xfId="3" applyNumberFormat="1" applyFont="1" applyFill="1"/>
    <xf numFmtId="4" fontId="5" fillId="3" borderId="0" xfId="3" applyNumberFormat="1" applyFont="1" applyFill="1"/>
    <xf numFmtId="164" fontId="5" fillId="0" borderId="0" xfId="3" applyNumberFormat="1" applyFont="1" applyBorder="1"/>
    <xf numFmtId="0" fontId="11" fillId="5" borderId="2" xfId="3" applyFont="1" applyFill="1" applyBorder="1" applyAlignment="1">
      <alignment horizontal="left" vertical="distributed"/>
    </xf>
    <xf numFmtId="0" fontId="11" fillId="5" borderId="2" xfId="3" applyFont="1" applyFill="1" applyBorder="1" applyAlignment="1">
      <alignment horizontal="left" vertical="center" wrapText="1"/>
    </xf>
    <xf numFmtId="0" fontId="11" fillId="5" borderId="2" xfId="3" applyFont="1" applyFill="1" applyBorder="1" applyAlignment="1">
      <alignment horizontal="left" vertical="distributed" wrapText="1"/>
    </xf>
    <xf numFmtId="0" fontId="11" fillId="6" borderId="6" xfId="3" applyFont="1" applyFill="1" applyBorder="1" applyAlignment="1">
      <alignment horizontal="left" vertical="distributed" wrapText="1"/>
    </xf>
    <xf numFmtId="4" fontId="11" fillId="6" borderId="6" xfId="3" applyNumberFormat="1" applyFont="1" applyFill="1" applyBorder="1" applyAlignment="1">
      <alignment horizontal="right" vertical="distributed"/>
    </xf>
    <xf numFmtId="4" fontId="11" fillId="5" borderId="13" xfId="3" applyNumberFormat="1" applyFont="1" applyFill="1" applyBorder="1" applyAlignment="1">
      <alignment horizontal="left" vertical="center"/>
    </xf>
    <xf numFmtId="164" fontId="11" fillId="5" borderId="11" xfId="3" applyNumberFormat="1" applyFont="1" applyFill="1" applyBorder="1" applyAlignment="1">
      <alignment horizontal="left" vertical="center"/>
    </xf>
    <xf numFmtId="4" fontId="11" fillId="5" borderId="13" xfId="3" applyNumberFormat="1" applyFont="1" applyFill="1" applyBorder="1" applyAlignment="1">
      <alignment horizontal="right" vertical="distributed"/>
    </xf>
    <xf numFmtId="164" fontId="11" fillId="5" borderId="11" xfId="3" applyNumberFormat="1" applyFont="1" applyFill="1" applyBorder="1" applyAlignment="1">
      <alignment horizontal="right" vertical="distributed"/>
    </xf>
    <xf numFmtId="4" fontId="11" fillId="5" borderId="11" xfId="3" applyNumberFormat="1" applyFont="1" applyFill="1" applyBorder="1" applyAlignment="1">
      <alignment horizontal="right" vertical="distributed"/>
    </xf>
    <xf numFmtId="0" fontId="11" fillId="6" borderId="1" xfId="3" applyFont="1" applyFill="1" applyBorder="1" applyAlignment="1">
      <alignment horizontal="left" vertical="distributed" wrapText="1"/>
    </xf>
    <xf numFmtId="4" fontId="11" fillId="6" borderId="1" xfId="3" applyNumberFormat="1" applyFont="1" applyFill="1" applyBorder="1" applyAlignment="1">
      <alignment horizontal="right" vertical="distributed"/>
    </xf>
    <xf numFmtId="0" fontId="12" fillId="6" borderId="1" xfId="3" applyFont="1" applyFill="1" applyBorder="1" applyAlignment="1">
      <alignment horizontal="center" vertical="center"/>
    </xf>
    <xf numFmtId="0" fontId="12" fillId="6" borderId="1" xfId="3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center" vertical="center" wrapText="1"/>
    </xf>
    <xf numFmtId="164" fontId="12" fillId="6" borderId="1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center" vertical="center"/>
    </xf>
    <xf numFmtId="4" fontId="12" fillId="5" borderId="13" xfId="3" applyNumberFormat="1" applyFont="1" applyFill="1" applyBorder="1" applyAlignment="1">
      <alignment horizontal="center" vertical="center" wrapText="1"/>
    </xf>
    <xf numFmtId="4" fontId="12" fillId="5" borderId="11" xfId="3" applyNumberFormat="1" applyFont="1" applyFill="1" applyBorder="1" applyAlignment="1">
      <alignment horizontal="center" vertical="center" wrapText="1"/>
    </xf>
    <xf numFmtId="0" fontId="12" fillId="0" borderId="3" xfId="3" applyFont="1" applyBorder="1" applyAlignment="1">
      <alignment horizontal="left" vertical="distributed" wrapText="1"/>
    </xf>
    <xf numFmtId="4" fontId="12" fillId="0" borderId="12" xfId="3" applyNumberFormat="1" applyFont="1" applyBorder="1" applyAlignment="1">
      <alignment horizontal="right" vertical="distributed"/>
    </xf>
    <xf numFmtId="4" fontId="12" fillId="0" borderId="4" xfId="3" applyNumberFormat="1" applyFont="1" applyBorder="1" applyAlignment="1">
      <alignment horizontal="right" vertical="distributed"/>
    </xf>
    <xf numFmtId="164" fontId="12" fillId="0" borderId="12" xfId="3" applyNumberFormat="1" applyFont="1" applyBorder="1" applyAlignment="1">
      <alignment horizontal="right" vertical="distributed"/>
    </xf>
    <xf numFmtId="0" fontId="12" fillId="0" borderId="5" xfId="3" applyFont="1" applyBorder="1" applyAlignment="1">
      <alignment horizontal="left" vertical="distributed" wrapText="1"/>
    </xf>
    <xf numFmtId="4" fontId="12" fillId="0" borderId="6" xfId="3" applyNumberFormat="1" applyFont="1" applyBorder="1" applyAlignment="1">
      <alignment horizontal="right" vertical="distributed"/>
    </xf>
    <xf numFmtId="4" fontId="12" fillId="0" borderId="5" xfId="3" applyNumberFormat="1" applyFont="1" applyBorder="1" applyAlignment="1">
      <alignment horizontal="right" vertical="distributed"/>
    </xf>
    <xf numFmtId="164" fontId="12" fillId="0" borderId="6" xfId="3" applyNumberFormat="1" applyFont="1" applyBorder="1" applyAlignment="1">
      <alignment horizontal="right" vertical="distributed"/>
    </xf>
    <xf numFmtId="0" fontId="12" fillId="5" borderId="5" xfId="3" applyFont="1" applyFill="1" applyBorder="1" applyAlignment="1">
      <alignment horizontal="left" vertical="distributed" wrapText="1"/>
    </xf>
    <xf numFmtId="4" fontId="12" fillId="5" borderId="1" xfId="3" applyNumberFormat="1" applyFont="1" applyFill="1" applyBorder="1" applyAlignment="1">
      <alignment horizontal="right" vertical="distributed"/>
    </xf>
    <xf numFmtId="0" fontId="12" fillId="0" borderId="6" xfId="3" applyFont="1" applyBorder="1" applyAlignment="1">
      <alignment horizontal="left" vertical="distributed" wrapText="1"/>
    </xf>
    <xf numFmtId="0" fontId="12" fillId="5" borderId="1" xfId="3" applyFont="1" applyFill="1" applyBorder="1" applyAlignment="1">
      <alignment horizontal="left" vertical="distributed" wrapText="1"/>
    </xf>
    <xf numFmtId="0" fontId="12" fillId="0" borderId="1" xfId="3" applyFont="1" applyBorder="1" applyAlignment="1">
      <alignment horizontal="left" vertical="distributed" wrapText="1"/>
    </xf>
    <xf numFmtId="4" fontId="12" fillId="0" borderId="1" xfId="3" applyNumberFormat="1" applyFont="1" applyBorder="1" applyAlignment="1">
      <alignment horizontal="right" vertical="distributed"/>
    </xf>
    <xf numFmtId="164" fontId="12" fillId="0" borderId="1" xfId="3" applyNumberFormat="1" applyFont="1" applyBorder="1" applyAlignment="1">
      <alignment horizontal="right" vertical="distributed"/>
    </xf>
    <xf numFmtId="0" fontId="12" fillId="5" borderId="3" xfId="3" applyFont="1" applyFill="1" applyBorder="1" applyAlignment="1">
      <alignment horizontal="left" vertical="distributed" wrapText="1"/>
    </xf>
    <xf numFmtId="0" fontId="12" fillId="0" borderId="5" xfId="3" applyFont="1" applyBorder="1" applyAlignment="1">
      <alignment horizontal="left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left" vertical="distributed" wrapText="1"/>
    </xf>
    <xf numFmtId="4" fontId="12" fillId="0" borderId="7" xfId="3" applyNumberFormat="1" applyFont="1" applyFill="1" applyBorder="1" applyAlignment="1">
      <alignment horizontal="right" vertical="distributed"/>
    </xf>
    <xf numFmtId="164" fontId="12" fillId="0" borderId="7" xfId="3" applyNumberFormat="1" applyFont="1" applyFill="1" applyBorder="1" applyAlignment="1">
      <alignment horizontal="right" vertical="distributed"/>
    </xf>
    <xf numFmtId="0" fontId="12" fillId="0" borderId="5" xfId="3" applyFont="1" applyFill="1" applyBorder="1" applyAlignment="1">
      <alignment horizontal="left" vertical="distributed" wrapText="1"/>
    </xf>
    <xf numFmtId="4" fontId="12" fillId="0" borderId="6" xfId="3" applyNumberFormat="1" applyFont="1" applyFill="1" applyBorder="1" applyAlignment="1">
      <alignment horizontal="right" vertical="distributed"/>
    </xf>
    <xf numFmtId="164" fontId="12" fillId="0" borderId="6" xfId="3" applyNumberFormat="1" applyFont="1" applyFill="1" applyBorder="1" applyAlignment="1">
      <alignment horizontal="right" vertical="distributed"/>
    </xf>
    <xf numFmtId="0" fontId="12" fillId="0" borderId="1" xfId="3" applyFont="1" applyFill="1" applyBorder="1" applyAlignment="1">
      <alignment horizontal="left" vertical="distributed" wrapText="1"/>
    </xf>
    <xf numFmtId="4" fontId="12" fillId="0" borderId="1" xfId="3" applyNumberFormat="1" applyFont="1" applyFill="1" applyBorder="1" applyAlignment="1">
      <alignment horizontal="right" vertical="distributed"/>
    </xf>
    <xf numFmtId="164" fontId="12" fillId="0" borderId="1" xfId="3" applyNumberFormat="1" applyFont="1" applyFill="1" applyBorder="1" applyAlignment="1">
      <alignment horizontal="right" vertical="distributed"/>
    </xf>
    <xf numFmtId="0" fontId="12" fillId="0" borderId="7" xfId="3" applyFont="1" applyBorder="1" applyAlignment="1">
      <alignment horizontal="left" vertical="distributed" wrapText="1"/>
    </xf>
    <xf numFmtId="4" fontId="12" fillId="0" borderId="7" xfId="3" applyNumberFormat="1" applyFont="1" applyBorder="1" applyAlignment="1">
      <alignment horizontal="right" vertical="distributed"/>
    </xf>
    <xf numFmtId="164" fontId="12" fillId="0" borderId="7" xfId="3" applyNumberFormat="1" applyFont="1" applyBorder="1" applyAlignment="1">
      <alignment horizontal="right" vertical="distributed"/>
    </xf>
    <xf numFmtId="0" fontId="12" fillId="0" borderId="6" xfId="3" applyFont="1" applyFill="1" applyBorder="1" applyAlignment="1">
      <alignment horizontal="left" vertical="distributed" wrapText="1"/>
    </xf>
    <xf numFmtId="0" fontId="12" fillId="0" borderId="1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0" fontId="12" fillId="5" borderId="1" xfId="3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distributed" wrapText="1"/>
    </xf>
    <xf numFmtId="0" fontId="12" fillId="5" borderId="2" xfId="3" applyFont="1" applyFill="1" applyBorder="1" applyAlignment="1">
      <alignment horizontal="left" vertical="distributed" wrapText="1"/>
    </xf>
    <xf numFmtId="0" fontId="12" fillId="0" borderId="7" xfId="3" applyFont="1" applyFill="1" applyBorder="1" applyAlignment="1">
      <alignment horizontal="left" vertical="distributed" wrapText="1"/>
    </xf>
    <xf numFmtId="0" fontId="12" fillId="5" borderId="6" xfId="3" applyFont="1" applyFill="1" applyBorder="1" applyAlignment="1">
      <alignment horizontal="left" vertical="distributed" wrapText="1"/>
    </xf>
    <xf numFmtId="4" fontId="12" fillId="5" borderId="6" xfId="3" applyNumberFormat="1" applyFont="1" applyFill="1" applyBorder="1" applyAlignment="1">
      <alignment horizontal="right" vertical="distributed" wrapText="1"/>
    </xf>
    <xf numFmtId="0" fontId="12" fillId="2" borderId="12" xfId="3" applyFont="1" applyFill="1" applyBorder="1" applyAlignment="1">
      <alignment horizontal="left" vertical="distributed" wrapText="1"/>
    </xf>
    <xf numFmtId="4" fontId="12" fillId="2" borderId="12" xfId="3" applyNumberFormat="1" applyFont="1" applyFill="1" applyBorder="1" applyAlignment="1">
      <alignment horizontal="right" vertical="distributed"/>
    </xf>
    <xf numFmtId="4" fontId="12" fillId="5" borderId="6" xfId="3" applyNumberFormat="1" applyFont="1" applyFill="1" applyBorder="1" applyAlignment="1">
      <alignment horizontal="right" vertical="distributed"/>
    </xf>
    <xf numFmtId="0" fontId="13" fillId="6" borderId="5" xfId="3" applyFont="1" applyFill="1" applyBorder="1" applyAlignment="1">
      <alignment horizontal="left" vertical="distributed" wrapText="1"/>
    </xf>
    <xf numFmtId="4" fontId="13" fillId="6" borderId="6" xfId="3" applyNumberFormat="1" applyFont="1" applyFill="1" applyBorder="1" applyAlignment="1">
      <alignment horizontal="right" vertical="distributed"/>
    </xf>
    <xf numFmtId="4" fontId="14" fillId="6" borderId="6" xfId="3" applyNumberFormat="1" applyFont="1" applyFill="1" applyBorder="1" applyAlignment="1">
      <alignment horizontal="right" vertical="distributed"/>
    </xf>
    <xf numFmtId="0" fontId="14" fillId="6" borderId="6" xfId="3" applyFont="1" applyFill="1" applyBorder="1" applyAlignment="1">
      <alignment horizontal="left" vertical="distributed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6" fillId="0" borderId="0" xfId="3" applyFont="1" applyFill="1" applyBorder="1"/>
    <xf numFmtId="4" fontId="6" fillId="0" borderId="0" xfId="3" applyNumberFormat="1" applyFont="1" applyFill="1" applyBorder="1"/>
    <xf numFmtId="0" fontId="4" fillId="6" borderId="6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left"/>
    </xf>
    <xf numFmtId="4" fontId="12" fillId="0" borderId="0" xfId="3" applyNumberFormat="1" applyFont="1" applyFill="1" applyBorder="1" applyAlignment="1">
      <alignment vertical="top"/>
    </xf>
  </cellXfs>
  <cellStyles count="5">
    <cellStyle name="Normal" xfId="0" builtinId="0"/>
    <cellStyle name="Normal 2" xfId="1"/>
    <cellStyle name="Obično 2" xfId="2"/>
    <cellStyle name="Obično 3" xfId="3"/>
    <cellStyle name="Obično_17. SOCIJALNO PARTNERSTV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K110"/>
  <sheetViews>
    <sheetView tabSelected="1" zoomScale="110" zoomScaleNormal="110" workbookViewId="0">
      <selection activeCell="B85" sqref="B84:B85"/>
    </sheetView>
  </sheetViews>
  <sheetFormatPr defaultColWidth="69.28515625" defaultRowHeight="15.75" x14ac:dyDescent="0.25"/>
  <cols>
    <col min="1" max="1" width="60.7109375" style="7" customWidth="1"/>
    <col min="2" max="5" width="13.7109375" style="13" customWidth="1"/>
    <col min="6" max="6" width="13.7109375" style="12" customWidth="1"/>
    <col min="7" max="7" width="9.140625" style="14" customWidth="1"/>
    <col min="8" max="8" width="9.140625" style="164" customWidth="1"/>
    <col min="9" max="9" width="12.140625" style="29" bestFit="1" customWidth="1"/>
    <col min="10" max="10" width="9.140625" style="14" customWidth="1"/>
    <col min="11" max="16" width="9.140625" style="15" customWidth="1"/>
    <col min="17" max="243" width="9.140625" style="7" customWidth="1"/>
    <col min="244" max="16384" width="69.28515625" style="7"/>
  </cols>
  <sheetData>
    <row r="1" spans="1:105" s="2" customFormat="1" ht="22.5" customHeight="1" x14ac:dyDescent="0.3">
      <c r="A1" s="162" t="s">
        <v>59</v>
      </c>
      <c r="B1" s="162"/>
      <c r="C1" s="162"/>
      <c r="D1" s="162"/>
      <c r="E1" s="162"/>
      <c r="F1" s="162"/>
      <c r="G1" s="25"/>
      <c r="H1" s="167"/>
      <c r="I1" s="26"/>
      <c r="J1" s="25"/>
      <c r="K1" s="27"/>
      <c r="L1" s="2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</row>
    <row r="2" spans="1:105" s="4" customFormat="1" ht="20.25" customHeight="1" x14ac:dyDescent="0.3">
      <c r="A2" s="163" t="s">
        <v>60</v>
      </c>
      <c r="B2" s="163"/>
      <c r="C2" s="163"/>
      <c r="D2" s="163"/>
      <c r="E2" s="163"/>
      <c r="F2" s="163"/>
      <c r="G2" s="28"/>
      <c r="H2" s="164"/>
      <c r="I2" s="29"/>
      <c r="J2" s="28"/>
      <c r="K2" s="30"/>
      <c r="L2" s="3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</row>
    <row r="3" spans="1:105" s="4" customFormat="1" ht="3" customHeight="1" x14ac:dyDescent="0.3">
      <c r="A3" s="20"/>
      <c r="B3" s="20"/>
      <c r="C3" s="20"/>
      <c r="D3" s="20"/>
      <c r="E3" s="20"/>
      <c r="F3" s="22"/>
      <c r="G3" s="28"/>
      <c r="H3" s="164"/>
      <c r="I3" s="29"/>
      <c r="J3" s="28"/>
      <c r="K3" s="30"/>
      <c r="L3" s="3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</row>
    <row r="4" spans="1:105" s="24" customFormat="1" ht="52.5" x14ac:dyDescent="0.25">
      <c r="A4" s="107" t="s">
        <v>0</v>
      </c>
      <c r="B4" s="108" t="s">
        <v>61</v>
      </c>
      <c r="C4" s="109" t="s">
        <v>62</v>
      </c>
      <c r="D4" s="108" t="s">
        <v>72</v>
      </c>
      <c r="E4" s="108" t="s">
        <v>73</v>
      </c>
      <c r="F4" s="110" t="s">
        <v>74</v>
      </c>
      <c r="G4" s="31"/>
      <c r="H4" s="164"/>
      <c r="I4" s="29"/>
      <c r="J4" s="31"/>
      <c r="K4" s="32"/>
      <c r="L4" s="3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</row>
    <row r="5" spans="1:105" s="6" customFormat="1" ht="10.5" customHeight="1" x14ac:dyDescent="0.25">
      <c r="A5" s="111"/>
      <c r="B5" s="166" t="s">
        <v>1</v>
      </c>
      <c r="C5" s="166" t="s">
        <v>2</v>
      </c>
      <c r="D5" s="166" t="s">
        <v>3</v>
      </c>
      <c r="E5" s="166" t="s">
        <v>71</v>
      </c>
      <c r="F5" s="166" t="s">
        <v>4</v>
      </c>
      <c r="G5" s="33"/>
      <c r="H5" s="164"/>
      <c r="I5" s="29"/>
      <c r="J5" s="33"/>
      <c r="K5" s="34"/>
      <c r="L5" s="3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</row>
    <row r="6" spans="1:105" s="6" customFormat="1" ht="24.95" customHeight="1" x14ac:dyDescent="0.2">
      <c r="A6" s="95" t="s">
        <v>66</v>
      </c>
      <c r="B6" s="112"/>
      <c r="C6" s="112"/>
      <c r="D6" s="112"/>
      <c r="E6" s="112"/>
      <c r="F6" s="113"/>
      <c r="G6" s="33"/>
      <c r="H6" s="164"/>
      <c r="I6" s="35"/>
      <c r="J6" s="33"/>
      <c r="K6" s="34"/>
      <c r="L6" s="3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</row>
    <row r="7" spans="1:105" s="40" customFormat="1" ht="24.95" customHeight="1" x14ac:dyDescent="0.25">
      <c r="A7" s="114" t="s">
        <v>51</v>
      </c>
      <c r="B7" s="115">
        <v>5800000</v>
      </c>
      <c r="C7" s="115">
        <v>5455000</v>
      </c>
      <c r="D7" s="115">
        <f>C7</f>
        <v>5455000</v>
      </c>
      <c r="E7" s="116">
        <f>D7</f>
        <v>5455000</v>
      </c>
      <c r="F7" s="117">
        <v>4767322.5199999996</v>
      </c>
      <c r="G7" s="36"/>
      <c r="H7" s="168"/>
      <c r="I7" s="37"/>
      <c r="J7" s="36"/>
      <c r="K7" s="36"/>
      <c r="L7" s="36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40" customFormat="1" ht="24.95" customHeight="1" x14ac:dyDescent="0.25">
      <c r="A8" s="118" t="s">
        <v>5</v>
      </c>
      <c r="B8" s="119">
        <v>80000</v>
      </c>
      <c r="C8" s="119">
        <v>80000</v>
      </c>
      <c r="D8" s="115">
        <f>C8</f>
        <v>80000</v>
      </c>
      <c r="E8" s="120">
        <f>D8</f>
        <v>80000</v>
      </c>
      <c r="F8" s="121">
        <v>4500.34</v>
      </c>
      <c r="G8" s="36"/>
      <c r="H8" s="168"/>
      <c r="I8" s="37"/>
      <c r="J8" s="36"/>
      <c r="K8" s="36"/>
      <c r="L8" s="36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s="41" customFormat="1" ht="24.95" customHeight="1" x14ac:dyDescent="0.25">
      <c r="A9" s="122" t="s">
        <v>49</v>
      </c>
      <c r="B9" s="123">
        <f>SUM(B7,B8)</f>
        <v>5880000</v>
      </c>
      <c r="C9" s="123">
        <f>SUM(C7,C8)</f>
        <v>5535000</v>
      </c>
      <c r="D9" s="123">
        <f t="shared" ref="D9:F9" si="0">SUM(D7,D8)</f>
        <v>5535000</v>
      </c>
      <c r="E9" s="123">
        <f t="shared" ref="E9" si="1">SUM(E7,E8)</f>
        <v>5535000</v>
      </c>
      <c r="F9" s="123">
        <f t="shared" si="0"/>
        <v>4771822.8599999994</v>
      </c>
      <c r="G9" s="36"/>
      <c r="H9" s="168"/>
      <c r="I9" s="37"/>
      <c r="J9" s="36"/>
      <c r="K9" s="36"/>
      <c r="L9" s="36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</row>
    <row r="10" spans="1:105" s="42" customFormat="1" ht="24.95" customHeight="1" x14ac:dyDescent="0.25">
      <c r="A10" s="124" t="s">
        <v>52</v>
      </c>
      <c r="B10" s="119">
        <v>110000</v>
      </c>
      <c r="C10" s="119">
        <v>110000</v>
      </c>
      <c r="D10" s="115">
        <f>C10</f>
        <v>110000</v>
      </c>
      <c r="E10" s="119">
        <f>D10</f>
        <v>110000</v>
      </c>
      <c r="F10" s="121">
        <v>95430.04</v>
      </c>
      <c r="G10" s="36"/>
      <c r="H10" s="168"/>
      <c r="I10" s="37"/>
      <c r="J10" s="36"/>
      <c r="K10" s="36"/>
      <c r="L10" s="36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</row>
    <row r="11" spans="1:105" s="44" customFormat="1" ht="24.95" customHeight="1" x14ac:dyDescent="0.25">
      <c r="A11" s="125" t="s">
        <v>6</v>
      </c>
      <c r="B11" s="123">
        <f t="shared" ref="B11:F11" si="2">B10</f>
        <v>110000</v>
      </c>
      <c r="C11" s="123">
        <f t="shared" ref="C11" si="3">C10</f>
        <v>110000</v>
      </c>
      <c r="D11" s="123">
        <f t="shared" si="2"/>
        <v>110000</v>
      </c>
      <c r="E11" s="123">
        <f t="shared" ref="E11" si="4">E10</f>
        <v>110000</v>
      </c>
      <c r="F11" s="123">
        <f t="shared" si="2"/>
        <v>95430.04</v>
      </c>
      <c r="G11" s="36"/>
      <c r="H11" s="168"/>
      <c r="I11" s="37"/>
      <c r="J11" s="36"/>
      <c r="K11" s="36"/>
      <c r="L11" s="36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</row>
    <row r="12" spans="1:105" s="40" customFormat="1" ht="24.95" customHeight="1" x14ac:dyDescent="0.25">
      <c r="A12" s="126" t="s">
        <v>7</v>
      </c>
      <c r="B12" s="127">
        <v>970000</v>
      </c>
      <c r="C12" s="127">
        <v>913000</v>
      </c>
      <c r="D12" s="115">
        <f t="shared" ref="D12:D50" si="5">C12</f>
        <v>913000</v>
      </c>
      <c r="E12" s="127">
        <f>D12</f>
        <v>913000</v>
      </c>
      <c r="F12" s="128">
        <v>784731.96</v>
      </c>
      <c r="G12" s="36"/>
      <c r="H12" s="168"/>
      <c r="I12" s="37"/>
      <c r="J12" s="36"/>
      <c r="K12" s="36"/>
      <c r="L12" s="36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</row>
    <row r="13" spans="1:105" s="48" customFormat="1" ht="24.95" customHeight="1" x14ac:dyDescent="0.25">
      <c r="A13" s="126" t="s">
        <v>8</v>
      </c>
      <c r="B13" s="127">
        <v>0</v>
      </c>
      <c r="C13" s="127">
        <v>0</v>
      </c>
      <c r="D13" s="115">
        <f t="shared" si="5"/>
        <v>0</v>
      </c>
      <c r="E13" s="127">
        <f>D13</f>
        <v>0</v>
      </c>
      <c r="F13" s="128">
        <v>0</v>
      </c>
      <c r="G13" s="45"/>
      <c r="H13" s="168"/>
      <c r="I13" s="43"/>
      <c r="J13" s="45"/>
      <c r="K13" s="45"/>
      <c r="L13" s="45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</row>
    <row r="14" spans="1:105" s="49" customFormat="1" ht="24.95" customHeight="1" x14ac:dyDescent="0.25">
      <c r="A14" s="129" t="s">
        <v>9</v>
      </c>
      <c r="B14" s="123">
        <f t="shared" ref="B14:F14" si="6">SUM(B12,B13)</f>
        <v>970000</v>
      </c>
      <c r="C14" s="123">
        <f t="shared" ref="C14" si="7">SUM(C12,C13)</f>
        <v>913000</v>
      </c>
      <c r="D14" s="123">
        <f t="shared" si="6"/>
        <v>913000</v>
      </c>
      <c r="E14" s="123">
        <f t="shared" ref="E14" si="8">SUM(E12,E13)</f>
        <v>913000</v>
      </c>
      <c r="F14" s="123">
        <f t="shared" si="6"/>
        <v>784731.96</v>
      </c>
      <c r="G14" s="45"/>
      <c r="H14" s="168"/>
      <c r="I14" s="43"/>
      <c r="J14" s="45"/>
      <c r="K14" s="45"/>
      <c r="L14" s="45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</row>
    <row r="15" spans="1:105" s="48" customFormat="1" ht="24.95" customHeight="1" x14ac:dyDescent="0.25">
      <c r="A15" s="126" t="s">
        <v>10</v>
      </c>
      <c r="B15" s="127">
        <v>269000</v>
      </c>
      <c r="C15" s="127">
        <v>269000</v>
      </c>
      <c r="D15" s="115">
        <f t="shared" si="5"/>
        <v>269000</v>
      </c>
      <c r="E15" s="127">
        <f t="shared" ref="E15:E17" si="9">D15</f>
        <v>269000</v>
      </c>
      <c r="F15" s="128">
        <v>190181.87</v>
      </c>
      <c r="G15" s="45"/>
      <c r="H15" s="168"/>
      <c r="I15" s="43"/>
      <c r="J15" s="45"/>
      <c r="K15" s="45"/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</row>
    <row r="16" spans="1:105" s="50" customFormat="1" ht="24.95" customHeight="1" x14ac:dyDescent="0.25">
      <c r="A16" s="126" t="s">
        <v>11</v>
      </c>
      <c r="B16" s="127">
        <v>116150</v>
      </c>
      <c r="C16" s="127">
        <v>116150</v>
      </c>
      <c r="D16" s="115">
        <f t="shared" si="5"/>
        <v>116150</v>
      </c>
      <c r="E16" s="127">
        <f t="shared" si="9"/>
        <v>116150</v>
      </c>
      <c r="F16" s="128">
        <v>100331.44</v>
      </c>
      <c r="G16" s="45"/>
      <c r="H16" s="168"/>
      <c r="I16" s="43"/>
      <c r="J16" s="45"/>
      <c r="K16" s="45"/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</row>
    <row r="17" spans="1:167" s="53" customFormat="1" ht="24.95" customHeight="1" x14ac:dyDescent="0.25">
      <c r="A17" s="130" t="s">
        <v>12</v>
      </c>
      <c r="B17" s="119">
        <v>18000</v>
      </c>
      <c r="C17" s="119">
        <v>18000</v>
      </c>
      <c r="D17" s="115">
        <f t="shared" si="5"/>
        <v>18000</v>
      </c>
      <c r="E17" s="127">
        <f t="shared" si="9"/>
        <v>18000</v>
      </c>
      <c r="F17" s="121">
        <v>5647.2</v>
      </c>
      <c r="G17" s="36"/>
      <c r="H17" s="168"/>
      <c r="I17" s="37"/>
      <c r="J17" s="36"/>
      <c r="K17" s="36"/>
      <c r="L17" s="36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51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</row>
    <row r="18" spans="1:167" s="55" customFormat="1" ht="24.95" customHeight="1" x14ac:dyDescent="0.25">
      <c r="A18" s="131" t="s">
        <v>13</v>
      </c>
      <c r="B18" s="123">
        <f t="shared" ref="B18:F18" si="10">SUM(B15,B16,B17)</f>
        <v>403150</v>
      </c>
      <c r="C18" s="123">
        <f t="shared" ref="C18" si="11">SUM(C15,C16,C17)</f>
        <v>403150</v>
      </c>
      <c r="D18" s="123">
        <f t="shared" si="10"/>
        <v>403150</v>
      </c>
      <c r="E18" s="123">
        <f t="shared" ref="E18" si="12">SUM(E15,E16,E17)</f>
        <v>403150</v>
      </c>
      <c r="F18" s="123">
        <f t="shared" si="10"/>
        <v>296160.51</v>
      </c>
      <c r="G18" s="36"/>
      <c r="H18" s="168"/>
      <c r="I18" s="37"/>
      <c r="J18" s="36"/>
      <c r="K18" s="36"/>
      <c r="L18" s="36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</row>
    <row r="19" spans="1:167" s="57" customFormat="1" ht="24.95" customHeight="1" x14ac:dyDescent="0.25">
      <c r="A19" s="132" t="s">
        <v>14</v>
      </c>
      <c r="B19" s="133">
        <v>115000</v>
      </c>
      <c r="C19" s="133">
        <v>115000</v>
      </c>
      <c r="D19" s="115">
        <f t="shared" si="5"/>
        <v>115000</v>
      </c>
      <c r="E19" s="127">
        <f t="shared" ref="E19:E22" si="13">D19</f>
        <v>115000</v>
      </c>
      <c r="F19" s="134">
        <v>63839.05</v>
      </c>
      <c r="G19" s="45"/>
      <c r="H19" s="168"/>
      <c r="I19" s="43"/>
      <c r="J19" s="45"/>
      <c r="K19" s="45"/>
      <c r="L19" s="45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</row>
    <row r="20" spans="1:167" s="48" customFormat="1" ht="24.95" customHeight="1" x14ac:dyDescent="0.25">
      <c r="A20" s="135" t="s">
        <v>15</v>
      </c>
      <c r="B20" s="136">
        <v>150000</v>
      </c>
      <c r="C20" s="136">
        <v>450000</v>
      </c>
      <c r="D20" s="115">
        <f t="shared" si="5"/>
        <v>450000</v>
      </c>
      <c r="E20" s="127">
        <f t="shared" si="13"/>
        <v>450000</v>
      </c>
      <c r="F20" s="137">
        <v>213137.8</v>
      </c>
      <c r="G20" s="45"/>
      <c r="H20" s="168"/>
      <c r="I20" s="43"/>
      <c r="J20" s="45"/>
      <c r="K20" s="45"/>
      <c r="L20" s="45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</row>
    <row r="21" spans="1:167" s="48" customFormat="1" ht="24.95" customHeight="1" x14ac:dyDescent="0.25">
      <c r="A21" s="138" t="s">
        <v>16</v>
      </c>
      <c r="B21" s="139">
        <v>5000</v>
      </c>
      <c r="C21" s="139">
        <v>5000</v>
      </c>
      <c r="D21" s="115">
        <f t="shared" si="5"/>
        <v>5000</v>
      </c>
      <c r="E21" s="127">
        <f t="shared" si="13"/>
        <v>5000</v>
      </c>
      <c r="F21" s="140">
        <v>1254.9100000000001</v>
      </c>
      <c r="G21" s="45"/>
      <c r="H21" s="168"/>
      <c r="I21" s="43"/>
      <c r="J21" s="45"/>
      <c r="K21" s="45"/>
      <c r="L21" s="45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</row>
    <row r="22" spans="1:167" s="53" customFormat="1" ht="24.95" customHeight="1" x14ac:dyDescent="0.25">
      <c r="A22" s="126" t="s">
        <v>46</v>
      </c>
      <c r="B22" s="127">
        <v>3000</v>
      </c>
      <c r="C22" s="127">
        <v>3000</v>
      </c>
      <c r="D22" s="115">
        <f t="shared" si="5"/>
        <v>3000</v>
      </c>
      <c r="E22" s="127">
        <f t="shared" si="13"/>
        <v>3000</v>
      </c>
      <c r="F22" s="128">
        <v>3061</v>
      </c>
      <c r="G22" s="36"/>
      <c r="H22" s="168"/>
      <c r="I22" s="37"/>
      <c r="J22" s="36"/>
      <c r="K22" s="36"/>
      <c r="L22" s="36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51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</row>
    <row r="23" spans="1:167" s="41" customFormat="1" ht="24.95" customHeight="1" x14ac:dyDescent="0.25">
      <c r="A23" s="125" t="s">
        <v>54</v>
      </c>
      <c r="B23" s="123">
        <f>SUM(B19,B20,B21,B22)</f>
        <v>273000</v>
      </c>
      <c r="C23" s="123">
        <f>SUM(C19,C20,C21,C22)</f>
        <v>573000</v>
      </c>
      <c r="D23" s="123">
        <f t="shared" ref="D23:F23" si="14">SUM(D19,D20,D21,D22)</f>
        <v>573000</v>
      </c>
      <c r="E23" s="123">
        <f t="shared" ref="E23" si="15">SUM(E19,E20,E21,E22)</f>
        <v>573000</v>
      </c>
      <c r="F23" s="123">
        <f t="shared" si="14"/>
        <v>281292.75999999995</v>
      </c>
      <c r="G23" s="36"/>
      <c r="H23" s="168"/>
      <c r="I23" s="37"/>
      <c r="J23" s="36"/>
      <c r="K23" s="36"/>
      <c r="L23" s="36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</row>
    <row r="24" spans="1:167" s="50" customFormat="1" ht="24.95" customHeight="1" x14ac:dyDescent="0.25">
      <c r="A24" s="141" t="s">
        <v>17</v>
      </c>
      <c r="B24" s="142">
        <v>134000</v>
      </c>
      <c r="C24" s="142">
        <v>134000</v>
      </c>
      <c r="D24" s="115">
        <f t="shared" si="5"/>
        <v>134000</v>
      </c>
      <c r="E24" s="127">
        <f t="shared" ref="E24:E32" si="16">D24</f>
        <v>134000</v>
      </c>
      <c r="F24" s="143">
        <v>102343.69</v>
      </c>
      <c r="G24" s="45"/>
      <c r="H24" s="168"/>
      <c r="I24" s="43"/>
      <c r="J24" s="45"/>
      <c r="K24" s="45"/>
      <c r="L24" s="45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</row>
    <row r="25" spans="1:167" s="45" customFormat="1" ht="24.95" customHeight="1" x14ac:dyDescent="0.25">
      <c r="A25" s="144" t="s">
        <v>18</v>
      </c>
      <c r="B25" s="136">
        <v>1410350</v>
      </c>
      <c r="C25" s="136">
        <v>1410350</v>
      </c>
      <c r="D25" s="115">
        <v>1510350</v>
      </c>
      <c r="E25" s="127">
        <f t="shared" si="16"/>
        <v>1510350</v>
      </c>
      <c r="F25" s="137">
        <v>1198408.3500000001</v>
      </c>
      <c r="H25" s="168"/>
      <c r="I25" s="43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</row>
    <row r="26" spans="1:167" s="45" customFormat="1" ht="24.95" customHeight="1" x14ac:dyDescent="0.25">
      <c r="A26" s="118" t="s">
        <v>19</v>
      </c>
      <c r="B26" s="119">
        <v>43520</v>
      </c>
      <c r="C26" s="119">
        <v>53520</v>
      </c>
      <c r="D26" s="115">
        <f t="shared" si="5"/>
        <v>53520</v>
      </c>
      <c r="E26" s="127">
        <f t="shared" si="16"/>
        <v>53520</v>
      </c>
      <c r="F26" s="121">
        <v>37552</v>
      </c>
      <c r="H26" s="168"/>
      <c r="I26" s="43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</row>
    <row r="27" spans="1:167" s="59" customFormat="1" ht="24.95" customHeight="1" x14ac:dyDescent="0.25">
      <c r="A27" s="118" t="s">
        <v>20</v>
      </c>
      <c r="B27" s="119">
        <v>26800</v>
      </c>
      <c r="C27" s="119">
        <v>26800</v>
      </c>
      <c r="D27" s="115">
        <f t="shared" si="5"/>
        <v>26800</v>
      </c>
      <c r="E27" s="127">
        <f t="shared" si="16"/>
        <v>26800</v>
      </c>
      <c r="F27" s="121">
        <v>23626.41</v>
      </c>
      <c r="G27" s="45"/>
      <c r="H27" s="168"/>
      <c r="I27" s="43"/>
      <c r="J27" s="45"/>
      <c r="K27" s="45"/>
      <c r="L27" s="45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</row>
    <row r="28" spans="1:167" s="59" customFormat="1" ht="24.95" customHeight="1" x14ac:dyDescent="0.25">
      <c r="A28" s="138" t="s">
        <v>21</v>
      </c>
      <c r="B28" s="139">
        <v>105200</v>
      </c>
      <c r="C28" s="139">
        <v>105200</v>
      </c>
      <c r="D28" s="115">
        <f t="shared" si="5"/>
        <v>105200</v>
      </c>
      <c r="E28" s="127">
        <f t="shared" si="16"/>
        <v>105200</v>
      </c>
      <c r="F28" s="140">
        <v>84799.17</v>
      </c>
      <c r="G28" s="45"/>
      <c r="H28" s="168"/>
      <c r="I28" s="43"/>
      <c r="J28" s="45"/>
      <c r="K28" s="45"/>
      <c r="L28" s="45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</row>
    <row r="29" spans="1:167" s="48" customFormat="1" ht="24.95" customHeight="1" x14ac:dyDescent="0.25">
      <c r="A29" s="144" t="s">
        <v>22</v>
      </c>
      <c r="B29" s="136">
        <v>6000</v>
      </c>
      <c r="C29" s="136">
        <v>7000</v>
      </c>
      <c r="D29" s="115">
        <v>23000</v>
      </c>
      <c r="E29" s="127">
        <f t="shared" si="16"/>
        <v>23000</v>
      </c>
      <c r="F29" s="137">
        <v>12550</v>
      </c>
      <c r="G29" s="45"/>
      <c r="H29" s="168"/>
      <c r="I29" s="43"/>
      <c r="J29" s="45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</row>
    <row r="30" spans="1:167" s="58" customFormat="1" ht="24.95" customHeight="1" x14ac:dyDescent="0.25">
      <c r="A30" s="138" t="s">
        <v>23</v>
      </c>
      <c r="B30" s="139">
        <v>25000</v>
      </c>
      <c r="C30" s="139">
        <v>25000</v>
      </c>
      <c r="D30" s="115">
        <f t="shared" si="5"/>
        <v>25000</v>
      </c>
      <c r="E30" s="127">
        <f t="shared" si="16"/>
        <v>25000</v>
      </c>
      <c r="F30" s="140">
        <v>20540.97</v>
      </c>
      <c r="G30" s="45"/>
      <c r="H30" s="168"/>
      <c r="I30" s="43"/>
      <c r="J30" s="45"/>
      <c r="K30" s="45"/>
      <c r="L30" s="45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</row>
    <row r="31" spans="1:167" s="62" customFormat="1" ht="26.1" customHeight="1" x14ac:dyDescent="0.25">
      <c r="A31" s="145" t="s">
        <v>24</v>
      </c>
      <c r="B31" s="139">
        <v>892750</v>
      </c>
      <c r="C31" s="139">
        <v>978750</v>
      </c>
      <c r="D31" s="115">
        <v>1428750</v>
      </c>
      <c r="E31" s="127">
        <f t="shared" si="16"/>
        <v>1428750</v>
      </c>
      <c r="F31" s="140">
        <v>982299.31</v>
      </c>
      <c r="G31" s="45"/>
      <c r="H31" s="168"/>
      <c r="I31" s="43"/>
      <c r="J31" s="45"/>
      <c r="K31" s="45"/>
      <c r="L31" s="45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60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</row>
    <row r="32" spans="1:167" s="63" customFormat="1" ht="26.1" customHeight="1" x14ac:dyDescent="0.25">
      <c r="A32" s="146" t="s">
        <v>25</v>
      </c>
      <c r="B32" s="136">
        <v>107000</v>
      </c>
      <c r="C32" s="136">
        <v>112000</v>
      </c>
      <c r="D32" s="115">
        <f t="shared" si="5"/>
        <v>112000</v>
      </c>
      <c r="E32" s="127">
        <f t="shared" si="16"/>
        <v>112000</v>
      </c>
      <c r="F32" s="137">
        <v>106939.63</v>
      </c>
      <c r="G32" s="45"/>
      <c r="H32" s="168"/>
      <c r="I32" s="43"/>
      <c r="J32" s="45"/>
      <c r="K32" s="45"/>
      <c r="L32" s="45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</row>
    <row r="33" spans="1:167" s="65" customFormat="1" ht="24.95" customHeight="1" x14ac:dyDescent="0.25">
      <c r="A33" s="131" t="s">
        <v>26</v>
      </c>
      <c r="B33" s="123">
        <f t="shared" ref="B33:F33" si="17">SUM(B24,B25,B26,B27,B28,B29,B30,B31,B32)</f>
        <v>2750620</v>
      </c>
      <c r="C33" s="123">
        <f t="shared" ref="C33" si="18">SUM(C24,C25,C26,C27,C28,C29,C30,C31,C32)</f>
        <v>2852620</v>
      </c>
      <c r="D33" s="123">
        <f t="shared" si="17"/>
        <v>3418620</v>
      </c>
      <c r="E33" s="123">
        <f t="shared" ref="E33" si="19">SUM(E24,E25,E26,E27,E28,E29,E30,E31,E32)</f>
        <v>3418620</v>
      </c>
      <c r="F33" s="123">
        <f t="shared" si="17"/>
        <v>2569059.5299999998</v>
      </c>
      <c r="G33" s="45"/>
      <c r="H33" s="168"/>
      <c r="I33" s="43"/>
      <c r="J33" s="45"/>
      <c r="K33" s="45"/>
      <c r="L33" s="45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</row>
    <row r="34" spans="1:167" s="66" customFormat="1" ht="26.1" customHeight="1" x14ac:dyDescent="0.25">
      <c r="A34" s="130" t="s">
        <v>27</v>
      </c>
      <c r="B34" s="119">
        <v>0</v>
      </c>
      <c r="C34" s="119">
        <v>0</v>
      </c>
      <c r="D34" s="115">
        <f t="shared" si="5"/>
        <v>0</v>
      </c>
      <c r="E34" s="127">
        <f>D34</f>
        <v>0</v>
      </c>
      <c r="F34" s="121">
        <v>0</v>
      </c>
      <c r="G34" s="45"/>
      <c r="H34" s="168"/>
      <c r="I34" s="43"/>
      <c r="J34" s="45"/>
      <c r="K34" s="45"/>
      <c r="L34" s="45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</row>
    <row r="35" spans="1:167" s="41" customFormat="1" ht="26.1" customHeight="1" x14ac:dyDescent="0.25">
      <c r="A35" s="147" t="s">
        <v>28</v>
      </c>
      <c r="B35" s="123">
        <f t="shared" ref="B35:F35" si="20">B34</f>
        <v>0</v>
      </c>
      <c r="C35" s="123">
        <f t="shared" ref="C35" si="21">C34</f>
        <v>0</v>
      </c>
      <c r="D35" s="123">
        <f t="shared" si="20"/>
        <v>0</v>
      </c>
      <c r="E35" s="123">
        <f t="shared" ref="E35" si="22">E34</f>
        <v>0</v>
      </c>
      <c r="F35" s="123">
        <f t="shared" si="20"/>
        <v>0</v>
      </c>
      <c r="G35" s="36"/>
      <c r="H35" s="168"/>
      <c r="I35" s="37"/>
      <c r="J35" s="36"/>
      <c r="K35" s="36"/>
      <c r="L35" s="36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67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</row>
    <row r="36" spans="1:167" s="66" customFormat="1" ht="26.1" customHeight="1" x14ac:dyDescent="0.25">
      <c r="A36" s="148" t="s">
        <v>29</v>
      </c>
      <c r="B36" s="136">
        <v>314000</v>
      </c>
      <c r="C36" s="136">
        <v>314000</v>
      </c>
      <c r="D36" s="115">
        <f t="shared" si="5"/>
        <v>314000</v>
      </c>
      <c r="E36" s="127">
        <f t="shared" ref="E36:E41" si="23">D36</f>
        <v>314000</v>
      </c>
      <c r="F36" s="137">
        <v>312978.84000000003</v>
      </c>
      <c r="G36" s="45"/>
      <c r="H36" s="168"/>
      <c r="I36" s="43"/>
      <c r="J36" s="45"/>
      <c r="K36" s="45"/>
      <c r="L36" s="45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</row>
    <row r="37" spans="1:167" s="70" customFormat="1" ht="26.1" customHeight="1" x14ac:dyDescent="0.25">
      <c r="A37" s="126" t="s">
        <v>30</v>
      </c>
      <c r="B37" s="127">
        <v>5000</v>
      </c>
      <c r="C37" s="127">
        <v>5000</v>
      </c>
      <c r="D37" s="115">
        <f t="shared" si="5"/>
        <v>5000</v>
      </c>
      <c r="E37" s="127">
        <f t="shared" si="23"/>
        <v>5000</v>
      </c>
      <c r="F37" s="128">
        <v>3500</v>
      </c>
      <c r="G37" s="36"/>
      <c r="H37" s="168"/>
      <c r="I37" s="37"/>
      <c r="J37" s="36"/>
      <c r="K37" s="36"/>
      <c r="L37" s="36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</row>
    <row r="38" spans="1:167" s="66" customFormat="1" ht="24.95" customHeight="1" x14ac:dyDescent="0.25">
      <c r="A38" s="145" t="s">
        <v>31</v>
      </c>
      <c r="B38" s="139">
        <v>14500</v>
      </c>
      <c r="C38" s="139">
        <v>14500</v>
      </c>
      <c r="D38" s="115">
        <f t="shared" si="5"/>
        <v>14500</v>
      </c>
      <c r="E38" s="127">
        <f t="shared" si="23"/>
        <v>14500</v>
      </c>
      <c r="F38" s="140">
        <v>18666.29</v>
      </c>
      <c r="G38" s="36"/>
      <c r="H38" s="168"/>
      <c r="I38" s="37"/>
      <c r="J38" s="36"/>
      <c r="K38" s="36"/>
      <c r="L38" s="36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</row>
    <row r="39" spans="1:167" s="66" customFormat="1" ht="24.95" customHeight="1" x14ac:dyDescent="0.25">
      <c r="A39" s="149" t="s">
        <v>48</v>
      </c>
      <c r="B39" s="127">
        <v>18000</v>
      </c>
      <c r="C39" s="127">
        <v>18000</v>
      </c>
      <c r="D39" s="115">
        <v>2000</v>
      </c>
      <c r="E39" s="127">
        <f t="shared" si="23"/>
        <v>2000</v>
      </c>
      <c r="F39" s="128">
        <v>0</v>
      </c>
      <c r="G39" s="71"/>
      <c r="H39" s="168"/>
      <c r="I39" s="72"/>
      <c r="J39" s="71"/>
      <c r="K39" s="71"/>
      <c r="L39" s="71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4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</row>
    <row r="40" spans="1:167" s="66" customFormat="1" ht="24.95" customHeight="1" x14ac:dyDescent="0.25">
      <c r="A40" s="149" t="s">
        <v>58</v>
      </c>
      <c r="B40" s="127">
        <v>12000</v>
      </c>
      <c r="C40" s="127">
        <v>12000</v>
      </c>
      <c r="D40" s="115">
        <f t="shared" si="5"/>
        <v>12000</v>
      </c>
      <c r="E40" s="127">
        <f t="shared" si="23"/>
        <v>12000</v>
      </c>
      <c r="F40" s="128">
        <v>11162.5</v>
      </c>
      <c r="G40" s="71"/>
      <c r="H40" s="168"/>
      <c r="I40" s="72"/>
      <c r="J40" s="71"/>
      <c r="K40" s="71"/>
      <c r="L40" s="71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4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</row>
    <row r="41" spans="1:167" s="66" customFormat="1" ht="24.95" customHeight="1" x14ac:dyDescent="0.25">
      <c r="A41" s="149" t="s">
        <v>32</v>
      </c>
      <c r="B41" s="127">
        <v>1000</v>
      </c>
      <c r="C41" s="127">
        <v>1000</v>
      </c>
      <c r="D41" s="115">
        <f t="shared" si="5"/>
        <v>1000</v>
      </c>
      <c r="E41" s="127">
        <f t="shared" si="23"/>
        <v>1000</v>
      </c>
      <c r="F41" s="128">
        <v>500</v>
      </c>
      <c r="G41" s="71"/>
      <c r="H41" s="168"/>
      <c r="I41" s="72"/>
      <c r="J41" s="71"/>
      <c r="K41" s="71"/>
      <c r="L41" s="71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4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</row>
    <row r="42" spans="1:167" s="41" customFormat="1" ht="24.95" customHeight="1" x14ac:dyDescent="0.25">
      <c r="A42" s="131" t="s">
        <v>33</v>
      </c>
      <c r="B42" s="123">
        <f>SUM(B36:B41)</f>
        <v>364500</v>
      </c>
      <c r="C42" s="123">
        <f>SUM(C36:C41)</f>
        <v>364500</v>
      </c>
      <c r="D42" s="123">
        <f t="shared" ref="D42:F42" si="24">SUM(D36:D41)</f>
        <v>348500</v>
      </c>
      <c r="E42" s="123">
        <f t="shared" ref="E42" si="25">SUM(E36:E41)</f>
        <v>348500</v>
      </c>
      <c r="F42" s="123">
        <f t="shared" si="24"/>
        <v>346807.63</v>
      </c>
      <c r="G42" s="36"/>
      <c r="H42" s="168"/>
      <c r="I42" s="37"/>
      <c r="J42" s="36"/>
      <c r="K42" s="36"/>
      <c r="L42" s="36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67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</row>
    <row r="43" spans="1:167" s="59" customFormat="1" ht="24.95" customHeight="1" x14ac:dyDescent="0.25">
      <c r="A43" s="150" t="s">
        <v>34</v>
      </c>
      <c r="B43" s="127">
        <v>1000</v>
      </c>
      <c r="C43" s="127">
        <v>1000</v>
      </c>
      <c r="D43" s="115">
        <f t="shared" si="5"/>
        <v>1000</v>
      </c>
      <c r="E43" s="127">
        <f t="shared" ref="E43:E45" si="26">D43</f>
        <v>1000</v>
      </c>
      <c r="F43" s="128">
        <v>380.28</v>
      </c>
      <c r="G43" s="45"/>
      <c r="H43" s="168"/>
      <c r="I43" s="43"/>
      <c r="J43" s="45"/>
      <c r="K43" s="45"/>
      <c r="L43" s="45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60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</row>
    <row r="44" spans="1:167" s="59" customFormat="1" ht="24.95" customHeight="1" x14ac:dyDescent="0.25">
      <c r="A44" s="150" t="s">
        <v>53</v>
      </c>
      <c r="B44" s="119">
        <v>50</v>
      </c>
      <c r="C44" s="119">
        <v>50</v>
      </c>
      <c r="D44" s="115">
        <f t="shared" si="5"/>
        <v>50</v>
      </c>
      <c r="E44" s="127">
        <f t="shared" si="26"/>
        <v>50</v>
      </c>
      <c r="F44" s="121">
        <v>12.95</v>
      </c>
      <c r="G44" s="45"/>
      <c r="H44" s="168"/>
      <c r="I44" s="43"/>
      <c r="J44" s="45"/>
      <c r="K44" s="45"/>
      <c r="L44" s="45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60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</row>
    <row r="45" spans="1:167" s="77" customFormat="1" ht="24.95" customHeight="1" x14ac:dyDescent="0.25">
      <c r="A45" s="135" t="s">
        <v>35</v>
      </c>
      <c r="B45" s="119">
        <v>200</v>
      </c>
      <c r="C45" s="119">
        <v>200</v>
      </c>
      <c r="D45" s="115">
        <f t="shared" si="5"/>
        <v>200</v>
      </c>
      <c r="E45" s="127">
        <f t="shared" si="26"/>
        <v>200</v>
      </c>
      <c r="F45" s="137">
        <v>0</v>
      </c>
      <c r="G45" s="45"/>
      <c r="H45" s="168"/>
      <c r="I45" s="43"/>
      <c r="J45" s="45"/>
      <c r="K45" s="45"/>
      <c r="L45" s="45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60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</row>
    <row r="46" spans="1:167" s="81" customFormat="1" ht="24.95" customHeight="1" x14ac:dyDescent="0.25">
      <c r="A46" s="151" t="s">
        <v>36</v>
      </c>
      <c r="B46" s="123">
        <f t="shared" ref="B46:F46" si="27">SUM(B43,B44,B45)</f>
        <v>1250</v>
      </c>
      <c r="C46" s="123">
        <f t="shared" ref="C46" si="28">SUM(C43,C44,C45)</f>
        <v>1250</v>
      </c>
      <c r="D46" s="123">
        <f t="shared" si="27"/>
        <v>1250</v>
      </c>
      <c r="E46" s="123">
        <f t="shared" ref="E46" si="29">SUM(E43,E44,E45)</f>
        <v>1250</v>
      </c>
      <c r="F46" s="123">
        <f t="shared" si="27"/>
        <v>393.22999999999996</v>
      </c>
      <c r="G46" s="45"/>
      <c r="H46" s="168"/>
      <c r="I46" s="43"/>
      <c r="J46" s="45"/>
      <c r="K46" s="45"/>
      <c r="L46" s="45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78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</row>
    <row r="47" spans="1:167" s="59" customFormat="1" ht="24.95" customHeight="1" x14ac:dyDescent="0.25">
      <c r="A47" s="144" t="s">
        <v>37</v>
      </c>
      <c r="B47" s="136">
        <v>20000</v>
      </c>
      <c r="C47" s="136">
        <v>20000</v>
      </c>
      <c r="D47" s="115">
        <f t="shared" si="5"/>
        <v>20000</v>
      </c>
      <c r="E47" s="127">
        <f t="shared" ref="E47:E50" si="30">D47</f>
        <v>20000</v>
      </c>
      <c r="F47" s="137">
        <v>3357.84</v>
      </c>
      <c r="G47" s="36"/>
      <c r="H47" s="168"/>
      <c r="I47" s="37"/>
      <c r="J47" s="36"/>
      <c r="K47" s="36"/>
      <c r="L47" s="36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51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</row>
    <row r="48" spans="1:167" s="58" customFormat="1" ht="24.95" customHeight="1" x14ac:dyDescent="0.25">
      <c r="A48" s="144" t="s">
        <v>38</v>
      </c>
      <c r="B48" s="136">
        <v>20000</v>
      </c>
      <c r="C48" s="136">
        <v>20000</v>
      </c>
      <c r="D48" s="115">
        <v>5000</v>
      </c>
      <c r="E48" s="127">
        <f t="shared" si="30"/>
        <v>5000</v>
      </c>
      <c r="F48" s="137">
        <v>0</v>
      </c>
      <c r="G48" s="36"/>
      <c r="H48" s="168"/>
      <c r="I48" s="37"/>
      <c r="J48" s="36"/>
      <c r="K48" s="36"/>
      <c r="L48" s="36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51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</row>
    <row r="49" spans="1:167" s="58" customFormat="1" ht="24.95" customHeight="1" x14ac:dyDescent="0.25">
      <c r="A49" s="144" t="s">
        <v>39</v>
      </c>
      <c r="B49" s="136">
        <v>2000</v>
      </c>
      <c r="C49" s="136">
        <v>2000</v>
      </c>
      <c r="D49" s="115">
        <v>17000</v>
      </c>
      <c r="E49" s="127">
        <f t="shared" si="30"/>
        <v>17000</v>
      </c>
      <c r="F49" s="137">
        <v>13950</v>
      </c>
      <c r="G49" s="36"/>
      <c r="H49" s="168"/>
      <c r="I49" s="37"/>
      <c r="J49" s="36"/>
      <c r="K49" s="36"/>
      <c r="L49" s="36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51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</row>
    <row r="50" spans="1:167" s="58" customFormat="1" ht="24.95" customHeight="1" x14ac:dyDescent="0.25">
      <c r="A50" s="138" t="s">
        <v>40</v>
      </c>
      <c r="B50" s="139">
        <v>1000</v>
      </c>
      <c r="C50" s="139">
        <v>1000</v>
      </c>
      <c r="D50" s="115">
        <f t="shared" si="5"/>
        <v>1000</v>
      </c>
      <c r="E50" s="127">
        <f t="shared" si="30"/>
        <v>1000</v>
      </c>
      <c r="F50" s="140">
        <v>0</v>
      </c>
      <c r="G50" s="36"/>
      <c r="H50" s="168"/>
      <c r="I50" s="37"/>
      <c r="J50" s="36"/>
      <c r="K50" s="36"/>
      <c r="L50" s="36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67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</row>
    <row r="51" spans="1:167" s="49" customFormat="1" ht="24.95" customHeight="1" x14ac:dyDescent="0.25">
      <c r="A51" s="125" t="s">
        <v>41</v>
      </c>
      <c r="B51" s="123">
        <f t="shared" ref="B51:F51" si="31">SUM(B47+B48+B49+B50)</f>
        <v>43000</v>
      </c>
      <c r="C51" s="123">
        <f t="shared" ref="C51" si="32">SUM(C47+C48+C49+C50)</f>
        <v>43000</v>
      </c>
      <c r="D51" s="123">
        <f t="shared" si="31"/>
        <v>43000</v>
      </c>
      <c r="E51" s="123">
        <f t="shared" ref="E51" si="33">SUM(E47+E48+E49+E50)</f>
        <v>43000</v>
      </c>
      <c r="F51" s="123">
        <f t="shared" si="31"/>
        <v>17307.84</v>
      </c>
      <c r="G51" s="45"/>
      <c r="H51" s="168"/>
      <c r="I51" s="43"/>
      <c r="J51" s="45"/>
      <c r="K51" s="45"/>
      <c r="L51" s="45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60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</row>
    <row r="52" spans="1:167" s="81" customFormat="1" ht="18" customHeight="1" x14ac:dyDescent="0.25">
      <c r="A52" s="158" t="s">
        <v>63</v>
      </c>
      <c r="B52" s="159">
        <f>B9+B11+B14+B18+B23+B33+B35+B42+B46+B51</f>
        <v>10795520</v>
      </c>
      <c r="C52" s="159">
        <f t="shared" ref="C52:F52" si="34">C9+C11+C14+C18+C23+C33+C35+C42+C46+C51</f>
        <v>10795520</v>
      </c>
      <c r="D52" s="159">
        <f t="shared" si="34"/>
        <v>11345520</v>
      </c>
      <c r="E52" s="159">
        <f t="shared" si="34"/>
        <v>11345520</v>
      </c>
      <c r="F52" s="159">
        <f t="shared" si="34"/>
        <v>9163006.3599999994</v>
      </c>
      <c r="G52" s="45"/>
      <c r="H52" s="168"/>
      <c r="I52" s="43"/>
      <c r="J52" s="45"/>
      <c r="K52" s="45"/>
      <c r="L52" s="45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84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</row>
    <row r="53" spans="1:167" s="81" customFormat="1" ht="24.95" customHeight="1" x14ac:dyDescent="0.25">
      <c r="A53" s="126" t="s">
        <v>10</v>
      </c>
      <c r="B53" s="127">
        <v>0</v>
      </c>
      <c r="C53" s="127">
        <v>0</v>
      </c>
      <c r="D53" s="127">
        <v>10120</v>
      </c>
      <c r="E53" s="127">
        <f t="shared" ref="E53" si="35">D53</f>
        <v>10120</v>
      </c>
      <c r="F53" s="128">
        <v>9742.06</v>
      </c>
      <c r="G53" s="45"/>
      <c r="H53" s="168"/>
      <c r="I53" s="43"/>
      <c r="J53" s="45"/>
      <c r="K53" s="45"/>
      <c r="L53" s="45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84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</row>
    <row r="54" spans="1:167" s="81" customFormat="1" ht="24.95" customHeight="1" x14ac:dyDescent="0.25">
      <c r="A54" s="131" t="s">
        <v>13</v>
      </c>
      <c r="B54" s="123">
        <f>B53</f>
        <v>0</v>
      </c>
      <c r="C54" s="123">
        <f>C53</f>
        <v>0</v>
      </c>
      <c r="D54" s="123">
        <f>D53</f>
        <v>10120</v>
      </c>
      <c r="E54" s="123">
        <f>E53</f>
        <v>10120</v>
      </c>
      <c r="F54" s="123">
        <f>F53</f>
        <v>9742.06</v>
      </c>
      <c r="G54" s="45"/>
      <c r="H54" s="168"/>
      <c r="I54" s="43"/>
      <c r="J54" s="45"/>
      <c r="K54" s="45"/>
      <c r="L54" s="45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84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</row>
    <row r="55" spans="1:167" s="81" customFormat="1" ht="18" customHeight="1" x14ac:dyDescent="0.25">
      <c r="A55" s="158" t="s">
        <v>64</v>
      </c>
      <c r="B55" s="159">
        <f>B54</f>
        <v>0</v>
      </c>
      <c r="C55" s="159">
        <f t="shared" ref="C55:F55" si="36">C54</f>
        <v>0</v>
      </c>
      <c r="D55" s="159">
        <f t="shared" si="36"/>
        <v>10120</v>
      </c>
      <c r="E55" s="159">
        <f t="shared" si="36"/>
        <v>10120</v>
      </c>
      <c r="F55" s="159">
        <f t="shared" si="36"/>
        <v>9742.06</v>
      </c>
      <c r="G55" s="45"/>
      <c r="H55" s="168"/>
      <c r="I55" s="43"/>
      <c r="J55" s="45"/>
      <c r="K55" s="45"/>
      <c r="L55" s="45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84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</row>
    <row r="56" spans="1:167" s="81" customFormat="1" ht="24.95" customHeight="1" x14ac:dyDescent="0.25">
      <c r="A56" s="161" t="s">
        <v>65</v>
      </c>
      <c r="B56" s="160">
        <f>B52+B55</f>
        <v>10795520</v>
      </c>
      <c r="C56" s="160">
        <f t="shared" ref="C56:F56" si="37">C52+C55</f>
        <v>10795520</v>
      </c>
      <c r="D56" s="160">
        <f t="shared" si="37"/>
        <v>11355640</v>
      </c>
      <c r="E56" s="160">
        <f t="shared" si="37"/>
        <v>11355640</v>
      </c>
      <c r="F56" s="160">
        <f t="shared" si="37"/>
        <v>9172748.4199999999</v>
      </c>
      <c r="G56" s="45"/>
      <c r="H56" s="168"/>
      <c r="I56" s="43"/>
      <c r="J56" s="45"/>
      <c r="K56" s="45"/>
      <c r="L56" s="45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60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</row>
    <row r="57" spans="1:167" s="83" customFormat="1" ht="28.5" customHeight="1" x14ac:dyDescent="0.25">
      <c r="A57" s="96" t="s">
        <v>67</v>
      </c>
      <c r="B57" s="100"/>
      <c r="C57" s="100"/>
      <c r="D57" s="100"/>
      <c r="E57" s="100"/>
      <c r="F57" s="101"/>
      <c r="G57" s="45"/>
      <c r="H57" s="168"/>
      <c r="I57" s="43"/>
      <c r="J57" s="45"/>
      <c r="K57" s="45"/>
      <c r="L57" s="45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84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</row>
    <row r="58" spans="1:167" s="59" customFormat="1" ht="26.1" customHeight="1" x14ac:dyDescent="0.25">
      <c r="A58" s="152" t="s">
        <v>42</v>
      </c>
      <c r="B58" s="133">
        <v>60000</v>
      </c>
      <c r="C58" s="133">
        <v>60000</v>
      </c>
      <c r="D58" s="115">
        <v>95000</v>
      </c>
      <c r="E58" s="127">
        <f t="shared" ref="E58" si="38">D58</f>
        <v>95000</v>
      </c>
      <c r="F58" s="134">
        <v>24466.94</v>
      </c>
      <c r="G58" s="45"/>
      <c r="H58" s="168"/>
      <c r="I58" s="43"/>
      <c r="J58" s="45"/>
      <c r="K58" s="45"/>
      <c r="L58" s="45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60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</row>
    <row r="59" spans="1:167" s="81" customFormat="1" ht="26.1" customHeight="1" x14ac:dyDescent="0.25">
      <c r="A59" s="125" t="s">
        <v>43</v>
      </c>
      <c r="B59" s="123">
        <f t="shared" ref="B59:F59" si="39">B58</f>
        <v>60000</v>
      </c>
      <c r="C59" s="123">
        <f t="shared" ref="C59" si="40">C58</f>
        <v>60000</v>
      </c>
      <c r="D59" s="123">
        <f t="shared" si="39"/>
        <v>95000</v>
      </c>
      <c r="E59" s="123">
        <f t="shared" ref="E59" si="41">E58</f>
        <v>95000</v>
      </c>
      <c r="F59" s="123">
        <f t="shared" si="39"/>
        <v>24466.94</v>
      </c>
      <c r="G59" s="36"/>
      <c r="H59" s="168"/>
      <c r="I59" s="37"/>
      <c r="J59" s="36"/>
      <c r="K59" s="36"/>
      <c r="L59" s="36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51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</row>
    <row r="60" spans="1:167" s="59" customFormat="1" ht="26.1" customHeight="1" x14ac:dyDescent="0.25">
      <c r="A60" s="144" t="s">
        <v>37</v>
      </c>
      <c r="B60" s="136">
        <v>80000</v>
      </c>
      <c r="C60" s="136">
        <v>80000</v>
      </c>
      <c r="D60" s="115">
        <f t="shared" ref="D60:E60" si="42">C60</f>
        <v>80000</v>
      </c>
      <c r="E60" s="127">
        <f t="shared" si="42"/>
        <v>80000</v>
      </c>
      <c r="F60" s="137">
        <v>73205</v>
      </c>
      <c r="G60" s="45"/>
      <c r="H60" s="168"/>
      <c r="I60" s="43"/>
      <c r="J60" s="45"/>
      <c r="K60" s="45"/>
      <c r="L60" s="45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60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</row>
    <row r="61" spans="1:167" s="86" customFormat="1" ht="26.1" customHeight="1" x14ac:dyDescent="0.25">
      <c r="A61" s="125" t="s">
        <v>41</v>
      </c>
      <c r="B61" s="123">
        <f t="shared" ref="B61:F61" si="43">B60</f>
        <v>80000</v>
      </c>
      <c r="C61" s="123">
        <f t="shared" ref="C61" si="44">C60</f>
        <v>80000</v>
      </c>
      <c r="D61" s="123">
        <f t="shared" si="43"/>
        <v>80000</v>
      </c>
      <c r="E61" s="123">
        <f t="shared" ref="E61" si="45">E60</f>
        <v>80000</v>
      </c>
      <c r="F61" s="123">
        <f t="shared" si="43"/>
        <v>73205</v>
      </c>
      <c r="G61" s="45"/>
      <c r="H61" s="168"/>
      <c r="I61" s="43"/>
      <c r="J61" s="45"/>
      <c r="K61" s="45"/>
      <c r="L61" s="45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</row>
    <row r="62" spans="1:167" s="59" customFormat="1" ht="24.95" customHeight="1" x14ac:dyDescent="0.25">
      <c r="A62" s="152" t="s">
        <v>44</v>
      </c>
      <c r="B62" s="133">
        <v>40000</v>
      </c>
      <c r="C62" s="133">
        <v>40000</v>
      </c>
      <c r="D62" s="115">
        <v>290000</v>
      </c>
      <c r="E62" s="127">
        <f t="shared" ref="E62" si="46">D62</f>
        <v>290000</v>
      </c>
      <c r="F62" s="134">
        <v>0</v>
      </c>
      <c r="G62" s="45"/>
      <c r="H62" s="168"/>
      <c r="I62" s="43"/>
      <c r="J62" s="45"/>
      <c r="K62" s="45"/>
      <c r="L62" s="45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60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</row>
    <row r="63" spans="1:167" s="86" customFormat="1" ht="24.95" customHeight="1" x14ac:dyDescent="0.25">
      <c r="A63" s="125" t="s">
        <v>45</v>
      </c>
      <c r="B63" s="123">
        <f t="shared" ref="B63:F63" si="47">B62</f>
        <v>40000</v>
      </c>
      <c r="C63" s="123">
        <f t="shared" ref="C63" si="48">C62</f>
        <v>40000</v>
      </c>
      <c r="D63" s="123">
        <f t="shared" si="47"/>
        <v>290000</v>
      </c>
      <c r="E63" s="123">
        <f t="shared" ref="E63" si="49">E62</f>
        <v>290000</v>
      </c>
      <c r="F63" s="123">
        <f t="shared" si="47"/>
        <v>0</v>
      </c>
      <c r="G63" s="45"/>
      <c r="H63" s="168"/>
      <c r="I63" s="43"/>
      <c r="J63" s="45"/>
      <c r="K63" s="45"/>
      <c r="L63" s="45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</row>
    <row r="64" spans="1:167" s="86" customFormat="1" ht="17.25" customHeight="1" x14ac:dyDescent="0.25">
      <c r="A64" s="158" t="s">
        <v>63</v>
      </c>
      <c r="B64" s="159">
        <f>B59+B61+B63</f>
        <v>180000</v>
      </c>
      <c r="C64" s="159">
        <f t="shared" ref="C64:F64" si="50">C59+C61+C63</f>
        <v>180000</v>
      </c>
      <c r="D64" s="159">
        <f t="shared" si="50"/>
        <v>465000</v>
      </c>
      <c r="E64" s="159">
        <f t="shared" si="50"/>
        <v>465000</v>
      </c>
      <c r="F64" s="159">
        <f t="shared" si="50"/>
        <v>97671.94</v>
      </c>
      <c r="G64" s="45"/>
      <c r="H64" s="168"/>
      <c r="I64" s="43"/>
      <c r="J64" s="45"/>
      <c r="K64" s="45"/>
      <c r="L64" s="45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</row>
    <row r="65" spans="1:167" s="86" customFormat="1" ht="24.95" customHeight="1" x14ac:dyDescent="0.25">
      <c r="A65" s="98" t="s">
        <v>68</v>
      </c>
      <c r="B65" s="99">
        <f t="shared" ref="B65:F65" si="51">SUM(B59+B61+B63)</f>
        <v>180000</v>
      </c>
      <c r="C65" s="99">
        <f t="shared" ref="C65" si="52">SUM(C59+C61+C63)</f>
        <v>180000</v>
      </c>
      <c r="D65" s="99">
        <f t="shared" si="51"/>
        <v>465000</v>
      </c>
      <c r="E65" s="99">
        <f t="shared" ref="E65" si="53">SUM(E59+E61+E63)</f>
        <v>465000</v>
      </c>
      <c r="F65" s="99">
        <f t="shared" si="51"/>
        <v>97671.94</v>
      </c>
      <c r="G65" s="45"/>
      <c r="H65" s="168"/>
      <c r="I65" s="43"/>
      <c r="J65" s="45"/>
      <c r="K65" s="45"/>
      <c r="L65" s="45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</row>
    <row r="66" spans="1:167" s="88" customFormat="1" ht="24.95" customHeight="1" x14ac:dyDescent="0.2">
      <c r="A66" s="97" t="s">
        <v>50</v>
      </c>
      <c r="B66" s="102"/>
      <c r="C66" s="102"/>
      <c r="D66" s="102"/>
      <c r="E66" s="102"/>
      <c r="F66" s="103"/>
      <c r="G66" s="45"/>
      <c r="H66" s="168"/>
      <c r="I66" s="43"/>
      <c r="J66" s="45"/>
      <c r="K66" s="45"/>
      <c r="L66" s="45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84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</row>
    <row r="67" spans="1:167" s="90" customFormat="1" ht="24.95" customHeight="1" x14ac:dyDescent="0.2">
      <c r="A67" s="141" t="s">
        <v>10</v>
      </c>
      <c r="B67" s="142">
        <v>0</v>
      </c>
      <c r="C67" s="142">
        <v>0</v>
      </c>
      <c r="D67" s="115">
        <f t="shared" ref="D67:E67" si="54">C67</f>
        <v>0</v>
      </c>
      <c r="E67" s="127">
        <f t="shared" si="54"/>
        <v>0</v>
      </c>
      <c r="F67" s="143">
        <v>0</v>
      </c>
      <c r="G67" s="35"/>
      <c r="H67" s="168"/>
      <c r="I67" s="35"/>
      <c r="J67" s="35"/>
      <c r="K67" s="35"/>
      <c r="L67" s="35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</row>
    <row r="68" spans="1:167" s="90" customFormat="1" ht="24.95" customHeight="1" x14ac:dyDescent="0.2">
      <c r="A68" s="125" t="s">
        <v>13</v>
      </c>
      <c r="B68" s="123">
        <f>SUM(B67)</f>
        <v>0</v>
      </c>
      <c r="C68" s="123">
        <f>SUM(C67)</f>
        <v>0</v>
      </c>
      <c r="D68" s="123">
        <f t="shared" ref="D68:F68" si="55">SUM(D67)</f>
        <v>0</v>
      </c>
      <c r="E68" s="123">
        <f t="shared" ref="E68" si="56">SUM(E67)</f>
        <v>0</v>
      </c>
      <c r="F68" s="123">
        <f t="shared" si="55"/>
        <v>0</v>
      </c>
      <c r="G68" s="35"/>
      <c r="H68" s="168"/>
      <c r="I68" s="35"/>
      <c r="J68" s="35"/>
      <c r="K68" s="35"/>
      <c r="L68" s="35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</row>
    <row r="69" spans="1:167" s="90" customFormat="1" ht="24.95" customHeight="1" x14ac:dyDescent="0.2">
      <c r="A69" s="124" t="s">
        <v>56</v>
      </c>
      <c r="B69" s="119">
        <v>0</v>
      </c>
      <c r="C69" s="119">
        <v>0</v>
      </c>
      <c r="D69" s="115">
        <f t="shared" ref="D69:E69" si="57">C69</f>
        <v>0</v>
      </c>
      <c r="E69" s="127">
        <f t="shared" si="57"/>
        <v>0</v>
      </c>
      <c r="F69" s="121">
        <v>0</v>
      </c>
      <c r="G69" s="35"/>
      <c r="H69" s="168"/>
      <c r="I69" s="35"/>
      <c r="J69" s="35"/>
      <c r="K69" s="35"/>
      <c r="L69" s="35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</row>
    <row r="70" spans="1:167" s="90" customFormat="1" ht="24.95" customHeight="1" x14ac:dyDescent="0.2">
      <c r="A70" s="125" t="s">
        <v>55</v>
      </c>
      <c r="B70" s="123">
        <f>SUM(B69:B69)</f>
        <v>0</v>
      </c>
      <c r="C70" s="123">
        <f>SUM(C69:C69)</f>
        <v>0</v>
      </c>
      <c r="D70" s="123">
        <f>SUM(D69:D69)</f>
        <v>0</v>
      </c>
      <c r="E70" s="123">
        <f>SUM(E69:E69)</f>
        <v>0</v>
      </c>
      <c r="F70" s="123">
        <f t="shared" ref="F70" si="58">SUM(F69:F69)</f>
        <v>0</v>
      </c>
      <c r="G70" s="35"/>
      <c r="H70" s="168"/>
      <c r="I70" s="35"/>
      <c r="J70" s="35"/>
      <c r="K70" s="35"/>
      <c r="L70" s="35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</row>
    <row r="71" spans="1:167" s="90" customFormat="1" ht="24.95" customHeight="1" x14ac:dyDescent="0.2">
      <c r="A71" s="124" t="s">
        <v>17</v>
      </c>
      <c r="B71" s="119">
        <v>0</v>
      </c>
      <c r="C71" s="119">
        <v>0</v>
      </c>
      <c r="D71" s="115">
        <f t="shared" ref="D71:E76" si="59">C71</f>
        <v>0</v>
      </c>
      <c r="E71" s="127">
        <f t="shared" si="59"/>
        <v>0</v>
      </c>
      <c r="F71" s="121">
        <v>0</v>
      </c>
      <c r="G71" s="35"/>
      <c r="H71" s="168"/>
      <c r="I71" s="35"/>
      <c r="J71" s="35"/>
      <c r="K71" s="35"/>
      <c r="L71" s="35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</row>
    <row r="72" spans="1:167" s="90" customFormat="1" ht="24.95" customHeight="1" x14ac:dyDescent="0.2">
      <c r="A72" s="124" t="s">
        <v>19</v>
      </c>
      <c r="B72" s="119">
        <v>0</v>
      </c>
      <c r="C72" s="119">
        <v>0</v>
      </c>
      <c r="D72" s="115">
        <f t="shared" si="59"/>
        <v>0</v>
      </c>
      <c r="E72" s="127">
        <f t="shared" si="59"/>
        <v>0</v>
      </c>
      <c r="F72" s="121">
        <v>0</v>
      </c>
      <c r="G72" s="35"/>
      <c r="H72" s="168"/>
      <c r="I72" s="35"/>
      <c r="J72" s="35"/>
      <c r="K72" s="35"/>
      <c r="L72" s="35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</row>
    <row r="73" spans="1:167" s="90" customFormat="1" ht="24.95" customHeight="1" x14ac:dyDescent="0.2">
      <c r="A73" s="124" t="s">
        <v>21</v>
      </c>
      <c r="B73" s="119">
        <v>0</v>
      </c>
      <c r="C73" s="119">
        <v>0</v>
      </c>
      <c r="D73" s="115">
        <f t="shared" si="59"/>
        <v>0</v>
      </c>
      <c r="E73" s="127">
        <f t="shared" si="59"/>
        <v>0</v>
      </c>
      <c r="F73" s="121">
        <v>0</v>
      </c>
      <c r="G73" s="35"/>
      <c r="H73" s="168"/>
      <c r="I73" s="35"/>
      <c r="J73" s="35"/>
      <c r="K73" s="35"/>
      <c r="L73" s="35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</row>
    <row r="74" spans="1:167" s="90" customFormat="1" ht="24.95" customHeight="1" x14ac:dyDescent="0.2">
      <c r="A74" s="124" t="s">
        <v>23</v>
      </c>
      <c r="B74" s="119">
        <v>0</v>
      </c>
      <c r="C74" s="119">
        <v>0</v>
      </c>
      <c r="D74" s="115">
        <f t="shared" si="59"/>
        <v>0</v>
      </c>
      <c r="E74" s="127">
        <f t="shared" si="59"/>
        <v>0</v>
      </c>
      <c r="F74" s="121">
        <v>0</v>
      </c>
      <c r="G74" s="35"/>
      <c r="H74" s="168"/>
      <c r="I74" s="35"/>
      <c r="J74" s="35"/>
      <c r="K74" s="35"/>
      <c r="L74" s="35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/>
      <c r="CY74" s="92"/>
      <c r="CZ74" s="92"/>
      <c r="DA74" s="92"/>
    </row>
    <row r="75" spans="1:167" s="90" customFormat="1" ht="24.95" customHeight="1" x14ac:dyDescent="0.2">
      <c r="A75" s="124" t="s">
        <v>24</v>
      </c>
      <c r="B75" s="119">
        <v>500000</v>
      </c>
      <c r="C75" s="119">
        <v>500000</v>
      </c>
      <c r="D75" s="115">
        <f t="shared" si="59"/>
        <v>500000</v>
      </c>
      <c r="E75" s="127">
        <f t="shared" si="59"/>
        <v>500000</v>
      </c>
      <c r="F75" s="121">
        <v>471522.5</v>
      </c>
      <c r="G75" s="35"/>
      <c r="H75" s="168"/>
      <c r="I75" s="35"/>
      <c r="J75" s="35"/>
      <c r="K75" s="35"/>
      <c r="L75" s="35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2"/>
      <c r="DA75" s="92"/>
    </row>
    <row r="76" spans="1:167" s="90" customFormat="1" ht="24.95" customHeight="1" x14ac:dyDescent="0.2">
      <c r="A76" s="124" t="s">
        <v>25</v>
      </c>
      <c r="B76" s="119">
        <v>0</v>
      </c>
      <c r="C76" s="119">
        <v>0</v>
      </c>
      <c r="D76" s="115">
        <f t="shared" si="59"/>
        <v>0</v>
      </c>
      <c r="E76" s="127">
        <f t="shared" si="59"/>
        <v>0</v>
      </c>
      <c r="F76" s="121">
        <v>0</v>
      </c>
      <c r="G76" s="35"/>
      <c r="H76" s="168"/>
      <c r="I76" s="35"/>
      <c r="J76" s="35"/>
      <c r="K76" s="35"/>
      <c r="L76" s="35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2"/>
      <c r="DA76" s="92"/>
    </row>
    <row r="77" spans="1:167" s="90" customFormat="1" ht="24.95" customHeight="1" x14ac:dyDescent="0.2">
      <c r="A77" s="125" t="s">
        <v>26</v>
      </c>
      <c r="B77" s="123">
        <f t="shared" ref="B77:F77" si="60">SUM(B71:B76)</f>
        <v>500000</v>
      </c>
      <c r="C77" s="123">
        <f t="shared" si="60"/>
        <v>500000</v>
      </c>
      <c r="D77" s="123">
        <f t="shared" si="60"/>
        <v>500000</v>
      </c>
      <c r="E77" s="123">
        <f t="shared" si="60"/>
        <v>500000</v>
      </c>
      <c r="F77" s="123">
        <f t="shared" si="60"/>
        <v>471522.5</v>
      </c>
      <c r="G77" s="35"/>
      <c r="H77" s="168"/>
      <c r="I77" s="35"/>
      <c r="J77" s="35"/>
      <c r="K77" s="35"/>
      <c r="L77" s="35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</row>
    <row r="78" spans="1:167" s="90" customFormat="1" ht="24.95" customHeight="1" x14ac:dyDescent="0.2">
      <c r="A78" s="124" t="s">
        <v>27</v>
      </c>
      <c r="B78" s="119">
        <v>10000</v>
      </c>
      <c r="C78" s="119">
        <v>10000</v>
      </c>
      <c r="D78" s="115">
        <f t="shared" ref="D78:E78" si="61">C78</f>
        <v>10000</v>
      </c>
      <c r="E78" s="127">
        <f t="shared" si="61"/>
        <v>10000</v>
      </c>
      <c r="F78" s="121">
        <v>0</v>
      </c>
      <c r="G78" s="35"/>
      <c r="H78" s="168"/>
      <c r="I78" s="35"/>
      <c r="J78" s="35"/>
      <c r="K78" s="35"/>
      <c r="L78" s="35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2"/>
    </row>
    <row r="79" spans="1:167" s="90" customFormat="1" ht="24.95" customHeight="1" x14ac:dyDescent="0.2">
      <c r="A79" s="125" t="s">
        <v>28</v>
      </c>
      <c r="B79" s="123">
        <f>SUM(B78)</f>
        <v>10000</v>
      </c>
      <c r="C79" s="123">
        <f>SUM(C78)</f>
        <v>10000</v>
      </c>
      <c r="D79" s="123">
        <f t="shared" ref="D79:F79" si="62">SUM(D78)</f>
        <v>10000</v>
      </c>
      <c r="E79" s="123">
        <f t="shared" ref="E79" si="63">SUM(E78)</f>
        <v>10000</v>
      </c>
      <c r="F79" s="123">
        <f t="shared" si="62"/>
        <v>0</v>
      </c>
      <c r="G79" s="35"/>
      <c r="H79" s="168"/>
      <c r="I79" s="35"/>
      <c r="J79" s="35"/>
      <c r="K79" s="35"/>
      <c r="L79" s="35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</row>
    <row r="80" spans="1:167" s="90" customFormat="1" ht="24.95" customHeight="1" x14ac:dyDescent="0.2">
      <c r="A80" s="124" t="s">
        <v>31</v>
      </c>
      <c r="B80" s="119">
        <v>0</v>
      </c>
      <c r="C80" s="119">
        <v>0</v>
      </c>
      <c r="D80" s="115">
        <f t="shared" ref="D80:E80" si="64">C80</f>
        <v>0</v>
      </c>
      <c r="E80" s="127">
        <f t="shared" si="64"/>
        <v>0</v>
      </c>
      <c r="F80" s="121">
        <v>0</v>
      </c>
      <c r="G80" s="35"/>
      <c r="H80" s="168"/>
      <c r="I80" s="35"/>
      <c r="J80" s="35"/>
      <c r="K80" s="35"/>
      <c r="L80" s="35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</row>
    <row r="81" spans="1:167" s="90" customFormat="1" ht="24.95" customHeight="1" x14ac:dyDescent="0.2">
      <c r="A81" s="125" t="s">
        <v>33</v>
      </c>
      <c r="B81" s="123">
        <f t="shared" ref="B81:F81" si="65">SUM(B80:B80)</f>
        <v>0</v>
      </c>
      <c r="C81" s="123">
        <f t="shared" si="65"/>
        <v>0</v>
      </c>
      <c r="D81" s="123">
        <f t="shared" si="65"/>
        <v>0</v>
      </c>
      <c r="E81" s="123">
        <f t="shared" si="65"/>
        <v>0</v>
      </c>
      <c r="F81" s="123">
        <f t="shared" si="65"/>
        <v>0</v>
      </c>
      <c r="G81" s="35"/>
      <c r="H81" s="168"/>
      <c r="I81" s="35"/>
      <c r="J81" s="35"/>
      <c r="K81" s="35"/>
      <c r="L81" s="35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</row>
    <row r="82" spans="1:167" s="90" customFormat="1" ht="24.95" customHeight="1" x14ac:dyDescent="0.2">
      <c r="A82" s="124" t="s">
        <v>34</v>
      </c>
      <c r="B82" s="119">
        <v>0</v>
      </c>
      <c r="C82" s="119">
        <v>0</v>
      </c>
      <c r="D82" s="115">
        <f t="shared" ref="D82:E84" si="66">C82</f>
        <v>0</v>
      </c>
      <c r="E82" s="127">
        <f t="shared" si="66"/>
        <v>0</v>
      </c>
      <c r="F82" s="121">
        <v>0</v>
      </c>
      <c r="G82" s="35"/>
      <c r="H82" s="168"/>
      <c r="I82" s="35"/>
      <c r="J82" s="35"/>
      <c r="K82" s="35"/>
      <c r="L82" s="35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</row>
    <row r="83" spans="1:167" s="90" customFormat="1" ht="24.95" customHeight="1" x14ac:dyDescent="0.2">
      <c r="A83" s="124" t="s">
        <v>53</v>
      </c>
      <c r="B83" s="119">
        <v>0</v>
      </c>
      <c r="C83" s="119">
        <v>0</v>
      </c>
      <c r="D83" s="115">
        <f t="shared" si="66"/>
        <v>0</v>
      </c>
      <c r="E83" s="127">
        <f t="shared" si="66"/>
        <v>0</v>
      </c>
      <c r="F83" s="121">
        <v>0</v>
      </c>
      <c r="G83" s="35"/>
      <c r="H83" s="168"/>
      <c r="I83" s="35"/>
      <c r="J83" s="35"/>
      <c r="K83" s="35"/>
      <c r="L83" s="35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</row>
    <row r="84" spans="1:167" s="90" customFormat="1" ht="24.95" customHeight="1" x14ac:dyDescent="0.2">
      <c r="A84" s="124" t="s">
        <v>35</v>
      </c>
      <c r="B84" s="119">
        <v>0</v>
      </c>
      <c r="C84" s="119">
        <v>0</v>
      </c>
      <c r="D84" s="115">
        <f t="shared" si="66"/>
        <v>0</v>
      </c>
      <c r="E84" s="127">
        <f t="shared" si="66"/>
        <v>0</v>
      </c>
      <c r="F84" s="121">
        <v>0</v>
      </c>
      <c r="G84" s="35"/>
      <c r="H84" s="168"/>
      <c r="I84" s="35"/>
      <c r="J84" s="35"/>
      <c r="K84" s="35"/>
      <c r="L84" s="35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</row>
    <row r="85" spans="1:167" s="90" customFormat="1" ht="24.95" customHeight="1" x14ac:dyDescent="0.2">
      <c r="A85" s="153" t="s">
        <v>36</v>
      </c>
      <c r="B85" s="154">
        <f>SUM(B82:B84)</f>
        <v>0</v>
      </c>
      <c r="C85" s="154">
        <f>SUM(C82:C84)</f>
        <v>0</v>
      </c>
      <c r="D85" s="154">
        <f t="shared" ref="D85:F85" si="67">SUM(D82:D84)</f>
        <v>0</v>
      </c>
      <c r="E85" s="154">
        <f t="shared" ref="E85" si="68">SUM(E82:E84)</f>
        <v>0</v>
      </c>
      <c r="F85" s="154">
        <f t="shared" si="67"/>
        <v>0</v>
      </c>
      <c r="G85" s="35"/>
      <c r="H85" s="168"/>
      <c r="I85" s="35"/>
      <c r="J85" s="35"/>
      <c r="K85" s="35"/>
      <c r="L85" s="35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</row>
    <row r="86" spans="1:167" s="86" customFormat="1" ht="17.25" customHeight="1" x14ac:dyDescent="0.25">
      <c r="A86" s="158" t="s">
        <v>63</v>
      </c>
      <c r="B86" s="159">
        <f>B68+B70+B77+B79+B81+B85</f>
        <v>510000</v>
      </c>
      <c r="C86" s="159">
        <f t="shared" ref="C86:F86" si="69">C68+C70+C77+C79+C81+C85</f>
        <v>510000</v>
      </c>
      <c r="D86" s="159">
        <f t="shared" si="69"/>
        <v>510000</v>
      </c>
      <c r="E86" s="159">
        <f t="shared" si="69"/>
        <v>510000</v>
      </c>
      <c r="F86" s="159">
        <f t="shared" si="69"/>
        <v>471522.5</v>
      </c>
      <c r="G86" s="45"/>
      <c r="H86" s="168"/>
      <c r="I86" s="43"/>
      <c r="J86" s="45"/>
      <c r="K86" s="45"/>
      <c r="L86" s="45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87"/>
      <c r="DC86" s="87"/>
      <c r="DD86" s="87"/>
      <c r="DE86" s="87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7"/>
      <c r="EF86" s="87"/>
      <c r="EG86" s="87"/>
      <c r="EH86" s="87"/>
      <c r="EI86" s="87"/>
      <c r="EJ86" s="87"/>
      <c r="EK86" s="87"/>
      <c r="EL86" s="87"/>
      <c r="EM86" s="87"/>
      <c r="EN86" s="87"/>
      <c r="EO86" s="87"/>
      <c r="EP86" s="87"/>
      <c r="EQ86" s="87"/>
      <c r="ER86" s="87"/>
      <c r="ES86" s="87"/>
      <c r="ET86" s="87"/>
      <c r="EU86" s="87"/>
      <c r="EV86" s="87"/>
      <c r="EW86" s="87"/>
      <c r="EX86" s="87"/>
      <c r="EY86" s="87"/>
      <c r="EZ86" s="87"/>
      <c r="FA86" s="87"/>
      <c r="FB86" s="87"/>
      <c r="FC86" s="87"/>
      <c r="FD86" s="87"/>
      <c r="FE86" s="87"/>
      <c r="FF86" s="87"/>
      <c r="FG86" s="87"/>
      <c r="FH86" s="87"/>
      <c r="FI86" s="87"/>
      <c r="FJ86" s="87"/>
      <c r="FK86" s="87"/>
    </row>
    <row r="87" spans="1:167" s="93" customFormat="1" ht="24.95" customHeight="1" x14ac:dyDescent="0.2">
      <c r="A87" s="98" t="s">
        <v>69</v>
      </c>
      <c r="B87" s="99">
        <f t="shared" ref="B87:D87" si="70">SUM(B68+B70+B77+B79+B81+B85)</f>
        <v>510000</v>
      </c>
      <c r="C87" s="99">
        <f t="shared" ref="C87" si="71">SUM(C68+C70+C77+C79+C81+C85)</f>
        <v>510000</v>
      </c>
      <c r="D87" s="99">
        <f t="shared" si="70"/>
        <v>510000</v>
      </c>
      <c r="E87" s="99">
        <f>SUM(E68+E70+E77+E79+E81+E85)</f>
        <v>510000</v>
      </c>
      <c r="F87" s="99">
        <f>SUM(F68+F70+F77+F79+F81+F85)</f>
        <v>471522.5</v>
      </c>
      <c r="G87" s="35"/>
      <c r="H87" s="168"/>
      <c r="I87" s="35"/>
      <c r="J87" s="35"/>
      <c r="K87" s="35"/>
      <c r="L87" s="35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</row>
    <row r="88" spans="1:167" s="93" customFormat="1" ht="24.95" customHeight="1" x14ac:dyDescent="0.2">
      <c r="A88" s="97" t="s">
        <v>57</v>
      </c>
      <c r="B88" s="102"/>
      <c r="C88" s="102"/>
      <c r="D88" s="102"/>
      <c r="E88" s="102"/>
      <c r="F88" s="104"/>
      <c r="G88" s="35"/>
      <c r="H88" s="168"/>
      <c r="I88" s="35"/>
      <c r="J88" s="35"/>
      <c r="K88" s="35"/>
      <c r="L88" s="35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</row>
    <row r="89" spans="1:167" s="93" customFormat="1" ht="24.95" customHeight="1" x14ac:dyDescent="0.2">
      <c r="A89" s="155" t="s">
        <v>24</v>
      </c>
      <c r="B89" s="156">
        <v>170000</v>
      </c>
      <c r="C89" s="156">
        <v>170000</v>
      </c>
      <c r="D89" s="115">
        <f t="shared" ref="D89:E89" si="72">C89</f>
        <v>170000</v>
      </c>
      <c r="E89" s="127">
        <f t="shared" si="72"/>
        <v>170000</v>
      </c>
      <c r="F89" s="156">
        <v>78750</v>
      </c>
      <c r="G89" s="35"/>
      <c r="H89" s="168"/>
      <c r="I89" s="35"/>
      <c r="J89" s="35"/>
      <c r="K89" s="35"/>
      <c r="L89" s="35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</row>
    <row r="90" spans="1:167" s="93" customFormat="1" ht="24.95" customHeight="1" x14ac:dyDescent="0.2">
      <c r="A90" s="153" t="s">
        <v>26</v>
      </c>
      <c r="B90" s="157">
        <f>SUM(B89)</f>
        <v>170000</v>
      </c>
      <c r="C90" s="157">
        <f>SUM(C89)</f>
        <v>170000</v>
      </c>
      <c r="D90" s="157">
        <f t="shared" ref="D90:F90" si="73">SUM(D89)</f>
        <v>170000</v>
      </c>
      <c r="E90" s="157">
        <f t="shared" ref="E90" si="74">SUM(E89)</f>
        <v>170000</v>
      </c>
      <c r="F90" s="157">
        <f t="shared" si="73"/>
        <v>78750</v>
      </c>
      <c r="G90" s="35"/>
      <c r="H90" s="168"/>
      <c r="I90" s="35"/>
      <c r="J90" s="35"/>
      <c r="K90" s="35"/>
      <c r="L90" s="35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</row>
    <row r="91" spans="1:167" s="86" customFormat="1" ht="17.25" customHeight="1" x14ac:dyDescent="0.25">
      <c r="A91" s="158" t="s">
        <v>63</v>
      </c>
      <c r="B91" s="159">
        <f>B90</f>
        <v>170000</v>
      </c>
      <c r="C91" s="159">
        <f t="shared" ref="C91:F91" si="75">C90</f>
        <v>170000</v>
      </c>
      <c r="D91" s="159">
        <f t="shared" si="75"/>
        <v>170000</v>
      </c>
      <c r="E91" s="159">
        <f t="shared" si="75"/>
        <v>170000</v>
      </c>
      <c r="F91" s="159">
        <f t="shared" si="75"/>
        <v>78750</v>
      </c>
      <c r="G91" s="45"/>
      <c r="H91" s="168"/>
      <c r="I91" s="43"/>
      <c r="J91" s="45"/>
      <c r="K91" s="45"/>
      <c r="L91" s="45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87"/>
      <c r="DC91" s="87"/>
      <c r="DD91" s="87"/>
      <c r="DE91" s="87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7"/>
      <c r="DR91" s="87"/>
      <c r="DS91" s="87"/>
      <c r="DT91" s="87"/>
      <c r="DU91" s="87"/>
      <c r="DV91" s="87"/>
      <c r="DW91" s="87"/>
      <c r="DX91" s="87"/>
      <c r="DY91" s="87"/>
      <c r="DZ91" s="87"/>
      <c r="EA91" s="87"/>
      <c r="EB91" s="87"/>
      <c r="EC91" s="87"/>
      <c r="ED91" s="87"/>
      <c r="EE91" s="87"/>
      <c r="EF91" s="87"/>
      <c r="EG91" s="87"/>
      <c r="EH91" s="87"/>
      <c r="EI91" s="87"/>
      <c r="EJ91" s="87"/>
      <c r="EK91" s="87"/>
      <c r="EL91" s="87"/>
      <c r="EM91" s="87"/>
      <c r="EN91" s="87"/>
      <c r="EO91" s="87"/>
      <c r="EP91" s="87"/>
      <c r="EQ91" s="87"/>
      <c r="ER91" s="87"/>
      <c r="ES91" s="87"/>
      <c r="ET91" s="87"/>
      <c r="EU91" s="87"/>
      <c r="EV91" s="87"/>
      <c r="EW91" s="87"/>
      <c r="EX91" s="87"/>
      <c r="EY91" s="87"/>
      <c r="EZ91" s="87"/>
      <c r="FA91" s="87"/>
      <c r="FB91" s="87"/>
      <c r="FC91" s="87"/>
      <c r="FD91" s="87"/>
      <c r="FE91" s="87"/>
      <c r="FF91" s="87"/>
      <c r="FG91" s="87"/>
      <c r="FH91" s="87"/>
      <c r="FI91" s="87"/>
      <c r="FJ91" s="87"/>
      <c r="FK91" s="87"/>
    </row>
    <row r="92" spans="1:167" s="93" customFormat="1" ht="24.95" customHeight="1" x14ac:dyDescent="0.2">
      <c r="A92" s="98" t="s">
        <v>70</v>
      </c>
      <c r="B92" s="99">
        <f>B90</f>
        <v>170000</v>
      </c>
      <c r="C92" s="99">
        <f t="shared" ref="C92:F92" si="76">C90</f>
        <v>170000</v>
      </c>
      <c r="D92" s="99">
        <f t="shared" si="76"/>
        <v>170000</v>
      </c>
      <c r="E92" s="99">
        <f t="shared" si="76"/>
        <v>170000</v>
      </c>
      <c r="F92" s="99">
        <f t="shared" si="76"/>
        <v>78750</v>
      </c>
      <c r="G92" s="35"/>
      <c r="H92" s="168"/>
      <c r="I92" s="35"/>
      <c r="J92" s="35"/>
      <c r="K92" s="35"/>
      <c r="L92" s="35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</row>
    <row r="93" spans="1:167" s="93" customFormat="1" ht="24.95" customHeight="1" x14ac:dyDescent="0.2">
      <c r="A93" s="105" t="s">
        <v>47</v>
      </c>
      <c r="B93" s="106">
        <f>SUM(B87+B65+B56+B92)</f>
        <v>11655520</v>
      </c>
      <c r="C93" s="106">
        <f t="shared" ref="C93:F93" si="77">SUM(C87+C65+C56+C92)</f>
        <v>11655520</v>
      </c>
      <c r="D93" s="106">
        <f t="shared" si="77"/>
        <v>12500640</v>
      </c>
      <c r="E93" s="106">
        <f>SUM(E87+E65+E56+E92)</f>
        <v>12500640</v>
      </c>
      <c r="F93" s="106">
        <f t="shared" si="77"/>
        <v>9820692.8599999994</v>
      </c>
      <c r="G93" s="35"/>
      <c r="H93" s="168"/>
      <c r="I93" s="35"/>
      <c r="J93" s="35"/>
      <c r="K93" s="35"/>
      <c r="L93" s="35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</row>
    <row r="94" spans="1:167" s="8" customFormat="1" ht="10.5" customHeight="1" x14ac:dyDescent="0.25">
      <c r="A94" s="9"/>
      <c r="B94" s="9"/>
      <c r="C94" s="9"/>
      <c r="D94" s="9"/>
      <c r="E94" s="9"/>
      <c r="F94" s="21"/>
      <c r="G94" s="10"/>
      <c r="H94" s="165"/>
      <c r="I94" s="29"/>
      <c r="J94" s="10"/>
      <c r="K94" s="11"/>
      <c r="L94" s="11"/>
      <c r="M94" s="11"/>
      <c r="N94" s="11"/>
      <c r="O94" s="11"/>
      <c r="P94" s="11"/>
    </row>
    <row r="95" spans="1:167" s="17" customFormat="1" x14ac:dyDescent="0.25">
      <c r="A95" s="16"/>
      <c r="F95" s="18"/>
      <c r="G95" s="14"/>
      <c r="H95" s="164"/>
      <c r="I95" s="29"/>
      <c r="J95" s="14"/>
      <c r="K95" s="14"/>
      <c r="L95" s="14"/>
      <c r="M95" s="14"/>
      <c r="N95" s="14"/>
      <c r="O95" s="14"/>
      <c r="P95" s="14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</row>
    <row r="96" spans="1:167" s="17" customFormat="1" x14ac:dyDescent="0.25">
      <c r="A96" s="16"/>
      <c r="F96" s="18"/>
      <c r="G96" s="14"/>
      <c r="H96" s="164"/>
      <c r="I96" s="29"/>
      <c r="J96" s="14"/>
      <c r="K96" s="14"/>
      <c r="L96" s="14"/>
      <c r="M96" s="14"/>
      <c r="N96" s="14"/>
      <c r="O96" s="14"/>
      <c r="P96" s="14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</row>
    <row r="97" spans="1:167" s="17" customFormat="1" x14ac:dyDescent="0.25">
      <c r="A97" s="16"/>
      <c r="B97" s="89"/>
      <c r="C97" s="89"/>
      <c r="D97" s="89"/>
      <c r="E97" s="89"/>
      <c r="F97" s="94"/>
      <c r="G97" s="14"/>
      <c r="H97" s="164"/>
      <c r="I97" s="29"/>
      <c r="J97" s="14"/>
      <c r="K97" s="14"/>
      <c r="L97" s="14"/>
      <c r="M97" s="14"/>
      <c r="N97" s="14"/>
      <c r="O97" s="14"/>
      <c r="P97" s="14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</row>
    <row r="98" spans="1:167" s="17" customFormat="1" x14ac:dyDescent="0.25">
      <c r="A98" s="16"/>
      <c r="F98" s="18"/>
      <c r="G98" s="14"/>
      <c r="H98" s="164"/>
      <c r="I98" s="29"/>
      <c r="J98" s="14"/>
      <c r="K98" s="14"/>
      <c r="L98" s="14"/>
      <c r="M98" s="14"/>
      <c r="N98" s="14"/>
      <c r="O98" s="14"/>
      <c r="P98" s="14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</row>
    <row r="99" spans="1:167" s="17" customFormat="1" x14ac:dyDescent="0.25">
      <c r="A99" s="16"/>
      <c r="F99" s="18"/>
      <c r="G99" s="14"/>
      <c r="H99" s="164"/>
      <c r="I99" s="29"/>
      <c r="J99" s="14"/>
      <c r="K99" s="14"/>
      <c r="L99" s="14"/>
      <c r="M99" s="14"/>
      <c r="N99" s="14"/>
      <c r="O99" s="14"/>
      <c r="P99" s="14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</row>
    <row r="100" spans="1:167" s="17" customFormat="1" x14ac:dyDescent="0.25">
      <c r="A100" s="16"/>
      <c r="F100" s="18"/>
      <c r="G100" s="14"/>
      <c r="H100" s="164"/>
      <c r="I100" s="29"/>
      <c r="J100" s="14"/>
      <c r="K100" s="14"/>
      <c r="L100" s="14"/>
      <c r="M100" s="14"/>
      <c r="N100" s="14"/>
      <c r="O100" s="14"/>
      <c r="P100" s="14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</row>
    <row r="101" spans="1:167" s="17" customFormat="1" x14ac:dyDescent="0.25">
      <c r="A101" s="16"/>
      <c r="F101" s="18"/>
      <c r="G101" s="14"/>
      <c r="H101" s="164"/>
      <c r="I101" s="29"/>
      <c r="J101" s="14"/>
      <c r="K101" s="14"/>
      <c r="L101" s="14"/>
      <c r="M101" s="14"/>
      <c r="N101" s="14"/>
      <c r="O101" s="14"/>
      <c r="P101" s="14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</row>
    <row r="102" spans="1:167" s="17" customFormat="1" x14ac:dyDescent="0.25">
      <c r="A102" s="16"/>
      <c r="F102" s="18"/>
      <c r="G102" s="14"/>
      <c r="H102" s="164"/>
      <c r="I102" s="29"/>
      <c r="J102" s="14"/>
      <c r="K102" s="14"/>
      <c r="L102" s="14"/>
      <c r="M102" s="14"/>
      <c r="N102" s="14"/>
      <c r="O102" s="14"/>
      <c r="P102" s="14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</row>
    <row r="103" spans="1:167" s="17" customFormat="1" x14ac:dyDescent="0.25">
      <c r="A103" s="16"/>
      <c r="F103" s="18"/>
      <c r="G103" s="14"/>
      <c r="H103" s="164"/>
      <c r="I103" s="29"/>
      <c r="J103" s="14"/>
      <c r="K103" s="14"/>
      <c r="L103" s="14"/>
      <c r="M103" s="14"/>
      <c r="N103" s="14"/>
      <c r="O103" s="14"/>
      <c r="P103" s="14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</row>
    <row r="104" spans="1:167" s="17" customFormat="1" x14ac:dyDescent="0.25">
      <c r="A104" s="16"/>
      <c r="F104" s="18"/>
      <c r="G104" s="14"/>
      <c r="H104" s="164"/>
      <c r="I104" s="29"/>
      <c r="J104" s="14"/>
      <c r="K104" s="14"/>
      <c r="L104" s="14"/>
      <c r="M104" s="14"/>
      <c r="N104" s="14"/>
      <c r="O104" s="14"/>
      <c r="P104" s="14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</row>
    <row r="105" spans="1:167" s="17" customFormat="1" x14ac:dyDescent="0.25">
      <c r="A105" s="16"/>
      <c r="F105" s="18"/>
      <c r="G105" s="14"/>
      <c r="H105" s="164"/>
      <c r="I105" s="29"/>
      <c r="J105" s="14"/>
      <c r="K105" s="14"/>
      <c r="L105" s="14"/>
      <c r="M105" s="14"/>
      <c r="N105" s="14"/>
      <c r="O105" s="14"/>
      <c r="P105" s="14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</row>
    <row r="106" spans="1:167" s="17" customFormat="1" x14ac:dyDescent="0.25">
      <c r="A106" s="16"/>
      <c r="F106" s="18"/>
      <c r="G106" s="14"/>
      <c r="H106" s="164"/>
      <c r="I106" s="29"/>
      <c r="J106" s="14"/>
      <c r="K106" s="14"/>
      <c r="L106" s="14"/>
      <c r="M106" s="14"/>
      <c r="N106" s="14"/>
      <c r="O106" s="14"/>
      <c r="P106" s="14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</row>
    <row r="107" spans="1:167" s="17" customFormat="1" x14ac:dyDescent="0.25">
      <c r="A107" s="16"/>
      <c r="F107" s="18"/>
      <c r="G107" s="14"/>
      <c r="H107" s="164"/>
      <c r="I107" s="29"/>
      <c r="J107" s="14"/>
      <c r="K107" s="14"/>
      <c r="L107" s="14"/>
      <c r="M107" s="14"/>
      <c r="N107" s="14"/>
      <c r="O107" s="14"/>
      <c r="P107" s="14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</row>
    <row r="108" spans="1:167" s="17" customFormat="1" x14ac:dyDescent="0.25">
      <c r="A108" s="16"/>
      <c r="F108" s="18"/>
      <c r="G108" s="14"/>
      <c r="H108" s="164"/>
      <c r="I108" s="29"/>
      <c r="J108" s="14"/>
      <c r="K108" s="14"/>
      <c r="L108" s="14"/>
      <c r="M108" s="14"/>
      <c r="N108" s="14"/>
      <c r="O108" s="14"/>
      <c r="P108" s="14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</row>
    <row r="109" spans="1:167" s="19" customFormat="1" x14ac:dyDescent="0.25">
      <c r="B109" s="17"/>
      <c r="C109" s="17"/>
      <c r="D109" s="17"/>
      <c r="E109" s="17"/>
      <c r="F109" s="18"/>
      <c r="G109" s="14"/>
      <c r="H109" s="164"/>
      <c r="I109" s="29"/>
      <c r="J109" s="14"/>
      <c r="K109" s="14"/>
      <c r="L109" s="14"/>
      <c r="M109" s="14"/>
      <c r="N109" s="14"/>
      <c r="O109" s="14"/>
      <c r="P109" s="14"/>
    </row>
    <row r="110" spans="1:167" s="19" customFormat="1" x14ac:dyDescent="0.25">
      <c r="B110" s="17"/>
      <c r="C110" s="17"/>
      <c r="D110" s="17"/>
      <c r="E110" s="17"/>
      <c r="F110" s="18"/>
      <c r="G110" s="14"/>
      <c r="H110" s="164"/>
      <c r="I110" s="29"/>
      <c r="J110" s="14"/>
      <c r="K110" s="14"/>
      <c r="L110" s="14"/>
      <c r="M110" s="14"/>
      <c r="N110" s="14"/>
      <c r="O110" s="14"/>
      <c r="P110" s="14"/>
    </row>
  </sheetData>
  <mergeCells count="2">
    <mergeCell ref="A1:F1"/>
    <mergeCell ref="A2:F2"/>
  </mergeCells>
  <printOptions horizontalCentered="1"/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01.01.- 31.12.2022.</vt:lpstr>
      <vt:lpstr>'01.01.- 31.12.2022.'!Print_Area</vt:lpstr>
      <vt:lpstr>'01.01.- 31.12.2022.'!Print_Titles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Vukičević</dc:creator>
  <cp:lastModifiedBy>Vlatka Prskalo</cp:lastModifiedBy>
  <cp:lastPrinted>2023-02-03T13:48:25Z</cp:lastPrinted>
  <dcterms:created xsi:type="dcterms:W3CDTF">2016-01-11T11:33:14Z</dcterms:created>
  <dcterms:modified xsi:type="dcterms:W3CDTF">2023-02-03T13:49:45Z</dcterms:modified>
</cp:coreProperties>
</file>